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4"/>
  </bookViews>
  <sheets>
    <sheet name="Cover" sheetId="1" r:id="rId1"/>
    <sheet name="IS" sheetId="2" r:id="rId2"/>
    <sheet name="BS" sheetId="3" r:id="rId3"/>
    <sheet name="Equity" sheetId="4" r:id="rId4"/>
    <sheet name="CF" sheetId="5" r:id="rId5"/>
  </sheets>
  <definedNames>
    <definedName name="_xlnm.Print_Area" localSheetId="2">'BS'!$A$1:$F$48</definedName>
    <definedName name="_xlnm.Print_Area" localSheetId="4">'CF'!$A$1:$F$77</definedName>
    <definedName name="_xlnm.Print_Area" localSheetId="3">'Equity'!$A$1:$H$35</definedName>
    <definedName name="_xlnm.Print_Area" localSheetId="1">'IS'!$A$1:$G$38</definedName>
  </definedNames>
  <calcPr fullCalcOnLoad="1"/>
</workbook>
</file>

<file path=xl/sharedStrings.xml><?xml version="1.0" encoding="utf-8"?>
<sst xmlns="http://schemas.openxmlformats.org/spreadsheetml/2006/main" count="155" uniqueCount="130">
  <si>
    <t>RM'000</t>
  </si>
  <si>
    <t>Revenue</t>
  </si>
  <si>
    <t>Profit before taxation</t>
  </si>
  <si>
    <t>Taxation</t>
  </si>
  <si>
    <t>Earnings per share (sen)</t>
  </si>
  <si>
    <t>- Diluted</t>
  </si>
  <si>
    <t>Inventories</t>
  </si>
  <si>
    <t>Trade &amp; other receivables</t>
  </si>
  <si>
    <t>Cash and bank balances</t>
  </si>
  <si>
    <t>Trade &amp; other payables</t>
  </si>
  <si>
    <t>Share capital</t>
  </si>
  <si>
    <t>Deferred taxation</t>
  </si>
  <si>
    <t xml:space="preserve"> - Basic</t>
  </si>
  <si>
    <t>Depreciation of property, plant &amp; machinery</t>
  </si>
  <si>
    <t>Interest income</t>
  </si>
  <si>
    <t>Operating profit before working capital changes</t>
  </si>
  <si>
    <t>Changes in working capital</t>
  </si>
  <si>
    <t>Interest paid</t>
  </si>
  <si>
    <t>Interest received</t>
  </si>
  <si>
    <t>Purchase of property, plant and equipment</t>
  </si>
  <si>
    <t>N/A</t>
  </si>
  <si>
    <t>Note:</t>
  </si>
  <si>
    <t>Retained profits</t>
  </si>
  <si>
    <t>Interest expense</t>
  </si>
  <si>
    <t>Hire purchase payables</t>
  </si>
  <si>
    <t>Income tax paid</t>
  </si>
  <si>
    <t>CASH FLOWS FROM OPERATING ACTIVITIES</t>
  </si>
  <si>
    <t>Short term deposits with licensed banks</t>
  </si>
  <si>
    <t>(Audited)</t>
  </si>
  <si>
    <t>Other income</t>
  </si>
  <si>
    <t>(Unaudited)</t>
  </si>
  <si>
    <t>Non-current assets</t>
  </si>
  <si>
    <t>Prepaid lease payments</t>
  </si>
  <si>
    <t>As at</t>
  </si>
  <si>
    <t>Current assets</t>
  </si>
  <si>
    <t>Current liabilities</t>
  </si>
  <si>
    <t>Net assets per share (RM)</t>
  </si>
  <si>
    <t>Adjustments for non-cash items:</t>
  </si>
  <si>
    <t>CASH FLOWS FROM FINANCING ACTIVITIES</t>
  </si>
  <si>
    <t>ASSETS</t>
  </si>
  <si>
    <t>TOTAL ASSETS</t>
  </si>
  <si>
    <t>EQUITY AND LIABILITIES</t>
  </si>
  <si>
    <t>LIABILITIES</t>
  </si>
  <si>
    <t>Non-current liabilities</t>
  </si>
  <si>
    <t>Total liabilities</t>
  </si>
  <si>
    <t>TOTAL EQUITY AND LIABILITIES</t>
  </si>
  <si>
    <t>Equity</t>
  </si>
  <si>
    <t>MUAR BAN LEE GROUP BERHAD</t>
  </si>
  <si>
    <t>(Company No. 753588-P)</t>
  </si>
  <si>
    <t>Repayment of hire purchase payables</t>
  </si>
  <si>
    <t>Repayment of term loans</t>
  </si>
  <si>
    <t>Share premium</t>
  </si>
  <si>
    <t>CASH FLOWS FROM INVESTING ACTIVITIES</t>
  </si>
  <si>
    <t>Amortisation of prepaid lease payment</t>
  </si>
  <si>
    <t>Fixed deposits pledged</t>
  </si>
  <si>
    <t>Gain on disposal of property, plant &amp; equipment</t>
  </si>
  <si>
    <t>Individual Quarter
3 months ended</t>
  </si>
  <si>
    <t>Depreciation and amortisation</t>
  </si>
  <si>
    <t>Interest Income</t>
  </si>
  <si>
    <t>(Incorporated in Malaysia)</t>
  </si>
  <si>
    <t>31.12.2009</t>
  </si>
  <si>
    <t>Tax recoverable</t>
  </si>
  <si>
    <t>Property, plant and equipment</t>
  </si>
  <si>
    <t>Share
Capital</t>
  </si>
  <si>
    <t>Share
Premium</t>
  </si>
  <si>
    <t>Retained
Profits</t>
  </si>
  <si>
    <t>At 1 January 2010</t>
  </si>
  <si>
    <t>Attributable to Equity Holders of the Company</t>
  </si>
  <si>
    <t>Total
Equity</t>
  </si>
  <si>
    <t>Non-Distributable</t>
  </si>
  <si>
    <t>Distributable</t>
  </si>
  <si>
    <t>Fixed deposits with licensed banks</t>
  </si>
  <si>
    <t>Minority
Interest</t>
  </si>
  <si>
    <t>Subtotal</t>
  </si>
  <si>
    <t>Dividend paid</t>
  </si>
  <si>
    <t>Unrealised exchange loss</t>
  </si>
  <si>
    <t>Cost of sales</t>
  </si>
  <si>
    <t>Gross profit</t>
  </si>
  <si>
    <t>Administrative expenses</t>
  </si>
  <si>
    <t>Operating profit</t>
  </si>
  <si>
    <t>Tax expense</t>
  </si>
  <si>
    <t>Profit before tax</t>
  </si>
  <si>
    <t>Profit for the period</t>
  </si>
  <si>
    <t>Shareholders of the Company</t>
  </si>
  <si>
    <t>Minority interest</t>
  </si>
  <si>
    <t>Other Comprehensive Income, net of tax</t>
  </si>
  <si>
    <t>Total Comprehensive Income for the period</t>
  </si>
  <si>
    <t>Total Comprehensive Income attributable to:</t>
  </si>
  <si>
    <t>Total comprehensive income
 for the period</t>
  </si>
  <si>
    <t>Held to maturity (HTM) investments</t>
  </si>
  <si>
    <t>Term loans</t>
  </si>
  <si>
    <t>Cash generated from operations</t>
  </si>
  <si>
    <t>Net cash generated from operating activities</t>
  </si>
  <si>
    <t>Net cash used in financing activities</t>
  </si>
  <si>
    <t>Net cash used in investing activities</t>
  </si>
  <si>
    <t>Cash and cash equivalents at beginning of period</t>
  </si>
  <si>
    <t>Cash and cash equivalents at end of period</t>
  </si>
  <si>
    <t>Cash and Cash Equivalents at end of period</t>
  </si>
  <si>
    <t>Proceed from disposal of property, plant &amp; equipment</t>
  </si>
  <si>
    <t>Purchase of other investment</t>
  </si>
  <si>
    <t>UNAUDITED INTERIM FINANCIAL STATEMENTS</t>
  </si>
  <si>
    <t>Preceding Year
Corresponding Period</t>
  </si>
  <si>
    <t>Current Year
To-date</t>
  </si>
  <si>
    <t>NET DECREASE IN CASH AND CASH EQUIVALENTS</t>
  </si>
  <si>
    <t>At 1 January 2009</t>
  </si>
  <si>
    <t>**</t>
  </si>
  <si>
    <t>Issue of oridinary shares
    pursuant to the Acquisition</t>
  </si>
  <si>
    <t>Total comprehensive income
     for the period</t>
  </si>
  <si>
    <t>** denote RM2.00</t>
  </si>
  <si>
    <t>(Increase) / Decrease in inventories</t>
  </si>
  <si>
    <t>(Increase) / Decrease in trade &amp; other receivables</t>
  </si>
  <si>
    <t>Acquisition of subsidiaries</t>
  </si>
  <si>
    <t>Recognition of negative goodwill</t>
  </si>
  <si>
    <t>FOR 4TH QUARTER ENDED 31 DECEMBER 2010</t>
  </si>
  <si>
    <t>UNAUDITED CONDENSED CONSOLIDATED STATEMENT OF COMPREHENSIVE INCOME
FOR THE QUARTER AND TWELVE MONTHS ENDED 31 DECEMBER 2010</t>
  </si>
  <si>
    <t>Cumulative Quarter
12 months ended</t>
  </si>
  <si>
    <t>31.12.2010</t>
  </si>
  <si>
    <t>UNAUDITED CONDENSED CONSOLIDATED 
STATEMENT OF FINANCIAL POSITION AS AT 31 DECEMBER 2010</t>
  </si>
  <si>
    <t>UNAUDITED CONDENSED CONSOLIDATED STATEMENT OF CHANGES IN EQUITY
FOR THE FOURTH QUARTER ENDED 31 DECEMBER 2010</t>
  </si>
  <si>
    <t>UNAUDITED CONDENSED CONSOLIDATED STATEMENT OF CASH FLOWS
FOR THE FOURTH QUARTER ENDED 31 DECEMBER 2010</t>
  </si>
  <si>
    <t>At 31 December 2009</t>
  </si>
  <si>
    <t>At 31 December 2010</t>
  </si>
  <si>
    <t>Public issue</t>
  </si>
  <si>
    <t>Listing expenses</t>
  </si>
  <si>
    <t>Realised / unrealised exchange difference</t>
  </si>
  <si>
    <t>Proceed from issue of shares</t>
  </si>
  <si>
    <t>Placement of fixed deposit</t>
  </si>
  <si>
    <t>Dividends paid</t>
  </si>
  <si>
    <t>(Decrease) / Increase in trade &amp; other payables</t>
  </si>
  <si>
    <t>-</t>
  </si>
</sst>
</file>

<file path=xl/styles.xml><?xml version="1.0" encoding="utf-8"?>
<styleSheet xmlns="http://schemas.openxmlformats.org/spreadsheetml/2006/main">
  <numFmts count="3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 #,##0.0_-;_-* &quot;-&quot;??_-;_-@_-"/>
    <numFmt numFmtId="185" formatCode="_-* #,##0_-;\-* #,##0_-;_-* &quot;-&quot;??_-;_-@_-"/>
    <numFmt numFmtId="186" formatCode="_(* #,##0_);_(* \(#,##0\);_(* &quot;-&quot;??_);_(@_)"/>
    <numFmt numFmtId="187" formatCode="_(* #,##0.0_);_(* \(#,##0.0\);_(* &quot;-&quot;??_);_(@_)"/>
    <numFmt numFmtId="188" formatCode="_(* #,##0.0_);_(* \(#,##0.0\);_(* &quot;-&quot;_);_(@_)"/>
    <numFmt numFmtId="189" formatCode="_(* #,##0.00_);_(* \(#,##0.00\);_(* &quot;-&quot;_);_(@_)"/>
    <numFmt numFmtId="190" formatCode="_(* #,##0.000_);_(* \(#,##0.000\);_(* &quot;-&quot;??_);_(@_)"/>
    <numFmt numFmtId="191" formatCode="_(* #,##0.0000_);_(* \(#,##0.0000\);_(* &quot;-&quot;??_);_(@_)"/>
    <numFmt numFmtId="192" formatCode="_(* #,##0.00000_);_(* \(#,##0.00000\);_(* &quot;-&quot;??_);_(@_)"/>
    <numFmt numFmtId="193" formatCode="_(* #,##0.000000_);_(* \(#,##0.000000\);_(* &quot;-&quot;??_);_(@_)"/>
    <numFmt numFmtId="194" formatCode="_(* #,##0.000_);_(* \(#,##0.000\);_(* &quot;-&quot;_);_(@_)"/>
  </numFmts>
  <fonts count="57">
    <font>
      <sz val="10"/>
      <name val="Arial"/>
      <family val="0"/>
    </font>
    <font>
      <b/>
      <sz val="10"/>
      <name val="Century"/>
      <family val="1"/>
    </font>
    <font>
      <sz val="10"/>
      <name val="Century"/>
      <family val="1"/>
    </font>
    <font>
      <u val="single"/>
      <sz val="10"/>
      <color indexed="12"/>
      <name val="Arial"/>
      <family val="0"/>
    </font>
    <font>
      <u val="single"/>
      <sz val="10"/>
      <color indexed="36"/>
      <name val="Arial"/>
      <family val="0"/>
    </font>
    <font>
      <b/>
      <sz val="10"/>
      <name val="Times New Roman"/>
      <family val="1"/>
    </font>
    <font>
      <b/>
      <sz val="10"/>
      <name val="Arial"/>
      <family val="2"/>
    </font>
    <font>
      <b/>
      <sz val="11"/>
      <name val="Times New Roman"/>
      <family val="1"/>
    </font>
    <font>
      <b/>
      <sz val="16"/>
      <name val="Times New Roman"/>
      <family val="1"/>
    </font>
    <font>
      <b/>
      <sz val="18"/>
      <name val="Times New Roman"/>
      <family val="1"/>
    </font>
    <font>
      <sz val="16"/>
      <name val="Times New Roman"/>
      <family val="1"/>
    </font>
    <font>
      <sz val="8"/>
      <name val="Arial"/>
      <family val="0"/>
    </font>
    <font>
      <b/>
      <sz val="11"/>
      <name val="Arial"/>
      <family val="2"/>
    </font>
    <font>
      <b/>
      <u val="single"/>
      <sz val="10"/>
      <name val="Arial"/>
      <family val="2"/>
    </font>
    <font>
      <b/>
      <u val="singleAccounting"/>
      <sz val="10"/>
      <name val="Arial"/>
      <family val="2"/>
    </font>
    <font>
      <sz val="10"/>
      <color indexed="10"/>
      <name val="Arial"/>
      <family val="2"/>
    </font>
    <font>
      <sz val="10"/>
      <color indexed="10"/>
      <name val="Century"/>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9"/>
      <color indexed="8"/>
      <name val="Arial"/>
      <family val="0"/>
    </font>
    <font>
      <b/>
      <sz val="18"/>
      <color indexed="8"/>
      <name val="Times New Roman"/>
      <family val="0"/>
    </font>
    <font>
      <sz val="18"/>
      <color indexed="8"/>
      <name val="Times New Roman"/>
      <family val="0"/>
    </font>
    <font>
      <sz val="11"/>
      <color indexed="8"/>
      <name val="Times New Roman"/>
      <family val="0"/>
    </font>
    <font>
      <sz val="10.5"/>
      <color indexed="8"/>
      <name val="Times New Roman"/>
      <family val="0"/>
    </font>
    <font>
      <i/>
      <sz val="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0">
    <xf numFmtId="0" fontId="0" fillId="0" borderId="0" xfId="0" applyAlignment="1">
      <alignment/>
    </xf>
    <xf numFmtId="41" fontId="1" fillId="0" borderId="0" xfId="42" applyNumberFormat="1" applyFont="1" applyBorder="1" applyAlignment="1">
      <alignment/>
    </xf>
    <xf numFmtId="41" fontId="2" fillId="0" borderId="0" xfId="42" applyNumberFormat="1" applyFont="1" applyBorder="1" applyAlignment="1">
      <alignment/>
    </xf>
    <xf numFmtId="41" fontId="2" fillId="0" borderId="0" xfId="42" applyNumberFormat="1" applyFont="1" applyBorder="1" applyAlignment="1">
      <alignment horizontal="center"/>
    </xf>
    <xf numFmtId="41" fontId="2" fillId="0" borderId="0" xfId="0" applyNumberFormat="1" applyFont="1" applyFill="1" applyAlignment="1">
      <alignment/>
    </xf>
    <xf numFmtId="189" fontId="2" fillId="0" borderId="0" xfId="42" applyNumberFormat="1" applyFont="1" applyBorder="1" applyAlignment="1">
      <alignment/>
    </xf>
    <xf numFmtId="41" fontId="2" fillId="0" borderId="0" xfId="0" applyNumberFormat="1" applyFont="1" applyBorder="1" applyAlignment="1">
      <alignment/>
    </xf>
    <xf numFmtId="41" fontId="2" fillId="0" borderId="0" xfId="42" applyNumberFormat="1" applyFont="1" applyAlignment="1">
      <alignment/>
    </xf>
    <xf numFmtId="41" fontId="1" fillId="0" borderId="0" xfId="42" applyNumberFormat="1" applyFont="1" applyFill="1" applyAlignment="1">
      <alignment/>
    </xf>
    <xf numFmtId="41" fontId="0" fillId="0" borderId="0" xfId="42" applyNumberFormat="1" applyFont="1" applyBorder="1" applyAlignment="1">
      <alignment/>
    </xf>
    <xf numFmtId="41" fontId="6" fillId="0" borderId="0" xfId="42" applyNumberFormat="1" applyFont="1" applyBorder="1" applyAlignment="1">
      <alignment horizontal="center"/>
    </xf>
    <xf numFmtId="15" fontId="6" fillId="0" borderId="0" xfId="42" applyNumberFormat="1" applyFont="1" applyBorder="1" applyAlignment="1">
      <alignment horizontal="center"/>
    </xf>
    <xf numFmtId="41" fontId="0" fillId="0" borderId="0" xfId="42" applyNumberFormat="1" applyFont="1" applyBorder="1" applyAlignment="1">
      <alignment horizontal="center"/>
    </xf>
    <xf numFmtId="41" fontId="6" fillId="0" borderId="0" xfId="42" applyNumberFormat="1" applyFont="1" applyBorder="1" applyAlignment="1">
      <alignment/>
    </xf>
    <xf numFmtId="41" fontId="0" fillId="0" borderId="0" xfId="42" applyNumberFormat="1" applyFont="1" applyBorder="1" applyAlignment="1" quotePrefix="1">
      <alignment/>
    </xf>
    <xf numFmtId="189" fontId="0" fillId="0" borderId="0" xfId="42" applyNumberFormat="1" applyFont="1" applyBorder="1" applyAlignment="1">
      <alignment/>
    </xf>
    <xf numFmtId="189" fontId="0" fillId="0" borderId="0" xfId="42" applyNumberFormat="1" applyFont="1" applyBorder="1" applyAlignment="1">
      <alignment horizontal="center"/>
    </xf>
    <xf numFmtId="41" fontId="7" fillId="0" borderId="0" xfId="42" applyNumberFormat="1" applyFont="1" applyBorder="1" applyAlignment="1">
      <alignment/>
    </xf>
    <xf numFmtId="15" fontId="6" fillId="33" borderId="0" xfId="42" applyNumberFormat="1" applyFont="1" applyFill="1" applyBorder="1" applyAlignment="1">
      <alignment horizontal="center"/>
    </xf>
    <xf numFmtId="41" fontId="6" fillId="33" borderId="0" xfId="42" applyNumberFormat="1" applyFont="1" applyFill="1" applyBorder="1" applyAlignment="1">
      <alignment horizontal="center"/>
    </xf>
    <xf numFmtId="41" fontId="0" fillId="33" borderId="0" xfId="42" applyNumberFormat="1" applyFont="1" applyFill="1" applyBorder="1" applyAlignment="1">
      <alignment/>
    </xf>
    <xf numFmtId="41" fontId="0" fillId="33" borderId="10" xfId="42" applyNumberFormat="1" applyFont="1" applyFill="1" applyBorder="1" applyAlignment="1">
      <alignment/>
    </xf>
    <xf numFmtId="41" fontId="6" fillId="33" borderId="11" xfId="42" applyNumberFormat="1" applyFont="1" applyFill="1" applyBorder="1" applyAlignment="1">
      <alignment/>
    </xf>
    <xf numFmtId="41" fontId="8" fillId="0" borderId="0" xfId="42" applyNumberFormat="1" applyFont="1" applyBorder="1" applyAlignment="1">
      <alignment/>
    </xf>
    <xf numFmtId="41" fontId="5" fillId="0" borderId="0" xfId="42" applyNumberFormat="1" applyFont="1" applyBorder="1" applyAlignment="1">
      <alignment/>
    </xf>
    <xf numFmtId="41" fontId="0" fillId="0" borderId="0" xfId="42" applyNumberFormat="1" applyFont="1" applyBorder="1" applyAlignment="1">
      <alignment vertical="center"/>
    </xf>
    <xf numFmtId="41" fontId="6" fillId="0" borderId="0" xfId="42" applyNumberFormat="1" applyFont="1" applyBorder="1" applyAlignment="1">
      <alignment horizontal="center" vertical="center"/>
    </xf>
    <xf numFmtId="41" fontId="0" fillId="33" borderId="0" xfId="42" applyNumberFormat="1" applyFont="1" applyFill="1" applyBorder="1" applyAlignment="1">
      <alignment horizontal="center"/>
    </xf>
    <xf numFmtId="189" fontId="0" fillId="33" borderId="0" xfId="42" applyNumberFormat="1" applyFont="1" applyFill="1" applyBorder="1" applyAlignment="1">
      <alignment/>
    </xf>
    <xf numFmtId="41" fontId="0" fillId="0" borderId="0" xfId="0" applyNumberFormat="1" applyFont="1" applyBorder="1" applyAlignment="1">
      <alignment/>
    </xf>
    <xf numFmtId="41" fontId="6" fillId="0" borderId="0" xfId="0" applyNumberFormat="1" applyFont="1" applyBorder="1" applyAlignment="1">
      <alignment/>
    </xf>
    <xf numFmtId="41" fontId="0" fillId="0" borderId="12" xfId="42" applyNumberFormat="1" applyFont="1" applyBorder="1" applyAlignment="1">
      <alignment/>
    </xf>
    <xf numFmtId="41" fontId="0" fillId="0" borderId="11" xfId="42" applyNumberFormat="1" applyFont="1" applyBorder="1" applyAlignment="1">
      <alignment/>
    </xf>
    <xf numFmtId="41" fontId="0" fillId="0" borderId="10" xfId="42" applyNumberFormat="1" applyFont="1" applyBorder="1" applyAlignment="1">
      <alignment/>
    </xf>
    <xf numFmtId="41" fontId="0" fillId="33" borderId="12" xfId="42" applyNumberFormat="1" applyFont="1" applyFill="1" applyBorder="1" applyAlignment="1">
      <alignment horizontal="center"/>
    </xf>
    <xf numFmtId="41" fontId="0" fillId="33" borderId="12" xfId="42" applyNumberFormat="1" applyFont="1" applyFill="1" applyBorder="1" applyAlignment="1">
      <alignment/>
    </xf>
    <xf numFmtId="41" fontId="0" fillId="33" borderId="11" xfId="42" applyNumberFormat="1" applyFont="1" applyFill="1" applyBorder="1" applyAlignment="1">
      <alignment/>
    </xf>
    <xf numFmtId="41" fontId="0" fillId="0" borderId="0" xfId="42" applyNumberFormat="1" applyFont="1" applyAlignment="1">
      <alignment/>
    </xf>
    <xf numFmtId="41" fontId="6" fillId="0" borderId="0" xfId="42" applyNumberFormat="1" applyFont="1" applyAlignment="1">
      <alignment horizontal="center" wrapText="1"/>
    </xf>
    <xf numFmtId="41" fontId="6" fillId="0" borderId="0" xfId="42" applyNumberFormat="1" applyFont="1" applyAlignment="1">
      <alignment horizontal="center"/>
    </xf>
    <xf numFmtId="41" fontId="6" fillId="0" borderId="0" xfId="42" applyNumberFormat="1" applyFont="1" applyAlignment="1">
      <alignment/>
    </xf>
    <xf numFmtId="41" fontId="13" fillId="0" borderId="0" xfId="42" applyNumberFormat="1" applyFont="1" applyAlignment="1" quotePrefix="1">
      <alignment/>
    </xf>
    <xf numFmtId="41" fontId="0" fillId="0" borderId="0" xfId="42" applyNumberFormat="1" applyFont="1" applyAlignment="1">
      <alignment horizontal="center"/>
    </xf>
    <xf numFmtId="41" fontId="6" fillId="0" borderId="13" xfId="42" applyNumberFormat="1" applyFont="1" applyBorder="1" applyAlignment="1">
      <alignment/>
    </xf>
    <xf numFmtId="41" fontId="14" fillId="0" borderId="0" xfId="42" applyNumberFormat="1" applyFont="1" applyBorder="1" applyAlignment="1">
      <alignment horizontal="center"/>
    </xf>
    <xf numFmtId="41" fontId="0" fillId="0" borderId="0" xfId="0" applyNumberFormat="1" applyFont="1" applyAlignment="1">
      <alignment/>
    </xf>
    <xf numFmtId="41" fontId="0" fillId="0" borderId="0" xfId="0" applyNumberFormat="1" applyFont="1" applyFill="1" applyAlignment="1">
      <alignment/>
    </xf>
    <xf numFmtId="41" fontId="6" fillId="0" borderId="0" xfId="0" applyNumberFormat="1" applyFont="1" applyFill="1" applyAlignment="1">
      <alignment horizontal="center"/>
    </xf>
    <xf numFmtId="41" fontId="0" fillId="0" borderId="0" xfId="0" applyNumberFormat="1" applyFont="1" applyFill="1" applyBorder="1" applyAlignment="1">
      <alignment/>
    </xf>
    <xf numFmtId="41" fontId="6" fillId="0" borderId="0" xfId="0" applyNumberFormat="1" applyFont="1" applyFill="1" applyAlignment="1">
      <alignment/>
    </xf>
    <xf numFmtId="41" fontId="0" fillId="0" borderId="0" xfId="0" applyNumberFormat="1" applyFont="1" applyFill="1" applyAlignment="1">
      <alignment horizontal="center"/>
    </xf>
    <xf numFmtId="41" fontId="13" fillId="0" borderId="0" xfId="0" applyNumberFormat="1" applyFont="1" applyFill="1" applyAlignment="1">
      <alignment/>
    </xf>
    <xf numFmtId="41" fontId="15" fillId="0" borderId="0" xfId="0" applyNumberFormat="1" applyFont="1" applyFill="1" applyAlignment="1">
      <alignment/>
    </xf>
    <xf numFmtId="41" fontId="6" fillId="0" borderId="0" xfId="42" applyNumberFormat="1" applyFont="1" applyBorder="1" applyAlignment="1">
      <alignment horizontal="center" wrapText="1"/>
    </xf>
    <xf numFmtId="41" fontId="6" fillId="0" borderId="10" xfId="42" applyNumberFormat="1" applyFont="1" applyBorder="1" applyAlignment="1">
      <alignment horizontal="center"/>
    </xf>
    <xf numFmtId="41" fontId="0" fillId="0" borderId="0" xfId="42" applyNumberFormat="1" applyFont="1" applyBorder="1" applyAlignment="1">
      <alignment horizontal="right"/>
    </xf>
    <xf numFmtId="41" fontId="6" fillId="33" borderId="13" xfId="42" applyNumberFormat="1" applyFont="1" applyFill="1" applyBorder="1" applyAlignment="1">
      <alignment/>
    </xf>
    <xf numFmtId="189" fontId="0" fillId="33" borderId="0" xfId="42" applyNumberFormat="1" applyFont="1" applyFill="1" applyBorder="1" applyAlignment="1">
      <alignment horizontal="center"/>
    </xf>
    <xf numFmtId="41" fontId="0" fillId="33" borderId="0" xfId="42" applyNumberFormat="1" applyFont="1" applyFill="1" applyBorder="1" applyAlignment="1">
      <alignment horizontal="right"/>
    </xf>
    <xf numFmtId="0" fontId="0" fillId="0" borderId="0" xfId="0" applyFont="1" applyAlignment="1">
      <alignment/>
    </xf>
    <xf numFmtId="41" fontId="6" fillId="33" borderId="0" xfId="42" applyNumberFormat="1" applyFont="1" applyFill="1" applyBorder="1" applyAlignment="1">
      <alignment/>
    </xf>
    <xf numFmtId="41" fontId="6" fillId="33" borderId="0" xfId="0" applyNumberFormat="1" applyFont="1" applyFill="1" applyAlignment="1">
      <alignment horizontal="center"/>
    </xf>
    <xf numFmtId="41" fontId="0" fillId="33" borderId="0" xfId="0" applyNumberFormat="1" applyFont="1" applyFill="1" applyAlignment="1">
      <alignment/>
    </xf>
    <xf numFmtId="41" fontId="0" fillId="33" borderId="0" xfId="42" applyNumberFormat="1" applyFont="1" applyFill="1" applyAlignment="1">
      <alignment/>
    </xf>
    <xf numFmtId="41" fontId="0" fillId="33" borderId="0" xfId="42" applyNumberFormat="1" applyFont="1" applyFill="1" applyAlignment="1">
      <alignment horizontal="left"/>
    </xf>
    <xf numFmtId="41" fontId="0" fillId="33" borderId="10" xfId="42" applyNumberFormat="1" applyFont="1" applyFill="1" applyBorder="1" applyAlignment="1">
      <alignment horizontal="center"/>
    </xf>
    <xf numFmtId="41" fontId="0" fillId="33" borderId="11" xfId="0" applyNumberFormat="1" applyFont="1" applyFill="1" applyBorder="1" applyAlignment="1">
      <alignment/>
    </xf>
    <xf numFmtId="41" fontId="0" fillId="33" borderId="0" xfId="0" applyNumberFormat="1" applyFont="1" applyFill="1" applyBorder="1" applyAlignment="1">
      <alignment/>
    </xf>
    <xf numFmtId="41" fontId="6" fillId="0" borderId="0" xfId="0" applyNumberFormat="1" applyFont="1" applyFill="1" applyAlignment="1">
      <alignment horizontal="center" wrapText="1"/>
    </xf>
    <xf numFmtId="41" fontId="6" fillId="0" borderId="0" xfId="0" applyNumberFormat="1" applyFont="1" applyFill="1" applyAlignment="1">
      <alignment horizontal="center" vertical="top" wrapText="1"/>
    </xf>
    <xf numFmtId="41" fontId="16" fillId="0" borderId="0" xfId="0" applyNumberFormat="1" applyFont="1" applyFill="1" applyAlignment="1">
      <alignment/>
    </xf>
    <xf numFmtId="41" fontId="0" fillId="0" borderId="10" xfId="42" applyNumberFormat="1" applyFont="1" applyBorder="1" applyAlignment="1">
      <alignment horizontal="right"/>
    </xf>
    <xf numFmtId="41" fontId="0" fillId="0" borderId="0" xfId="42" applyNumberFormat="1" applyFont="1" applyFill="1" applyAlignment="1">
      <alignment horizontal="center"/>
    </xf>
    <xf numFmtId="41" fontId="0" fillId="0" borderId="10" xfId="42" applyNumberFormat="1" applyFont="1" applyFill="1" applyBorder="1" applyAlignment="1">
      <alignment horizontal="center"/>
    </xf>
    <xf numFmtId="41" fontId="0" fillId="0" borderId="0" xfId="42" applyNumberFormat="1" applyFont="1" applyFill="1" applyBorder="1" applyAlignment="1">
      <alignment horizontal="center"/>
    </xf>
    <xf numFmtId="41" fontId="0" fillId="0" borderId="11" xfId="0" applyNumberFormat="1" applyFont="1" applyFill="1" applyBorder="1" applyAlignment="1">
      <alignment horizontal="center"/>
    </xf>
    <xf numFmtId="41" fontId="0" fillId="0" borderId="0" xfId="0" applyNumberFormat="1" applyFont="1" applyFill="1" applyBorder="1" applyAlignment="1">
      <alignment horizontal="center"/>
    </xf>
    <xf numFmtId="41" fontId="0" fillId="0" borderId="11" xfId="42" applyNumberFormat="1" applyFont="1" applyFill="1" applyBorder="1" applyAlignment="1">
      <alignment horizontal="center"/>
    </xf>
    <xf numFmtId="41" fontId="0" fillId="0" borderId="10" xfId="42" applyNumberFormat="1" applyFont="1" applyBorder="1" applyAlignment="1">
      <alignment horizontal="center"/>
    </xf>
    <xf numFmtId="41" fontId="0" fillId="0" borderId="0" xfId="42" applyNumberFormat="1" applyFont="1" applyAlignment="1">
      <alignment horizontal="right"/>
    </xf>
    <xf numFmtId="41" fontId="0" fillId="0" borderId="0" xfId="42" applyNumberFormat="1" applyFont="1" applyAlignment="1">
      <alignment horizontal="left" wrapText="1"/>
    </xf>
    <xf numFmtId="41" fontId="0" fillId="0" borderId="0" xfId="42" applyNumberFormat="1" applyFont="1" applyAlignment="1">
      <alignment horizontal="left"/>
    </xf>
    <xf numFmtId="189" fontId="6" fillId="0" borderId="0" xfId="42" applyNumberFormat="1" applyFont="1" applyBorder="1" applyAlignment="1">
      <alignment/>
    </xf>
    <xf numFmtId="41" fontId="0" fillId="0" borderId="11" xfId="42" applyNumberFormat="1" applyFont="1" applyBorder="1" applyAlignment="1">
      <alignment horizontal="center"/>
    </xf>
    <xf numFmtId="41" fontId="0" fillId="0" borderId="13" xfId="42" applyNumberFormat="1" applyFont="1" applyBorder="1" applyAlignment="1">
      <alignment horizontal="center"/>
    </xf>
    <xf numFmtId="0" fontId="10" fillId="0" borderId="0" xfId="0" applyFont="1" applyAlignment="1">
      <alignment horizontal="center"/>
    </xf>
    <xf numFmtId="0" fontId="9" fillId="0" borderId="0" xfId="0" applyFont="1" applyAlignment="1">
      <alignment horizontal="center"/>
    </xf>
    <xf numFmtId="0" fontId="0" fillId="0" borderId="0" xfId="0" applyFont="1" applyAlignment="1">
      <alignment horizontal="center"/>
    </xf>
    <xf numFmtId="41" fontId="12" fillId="34" borderId="0" xfId="42" applyNumberFormat="1" applyFont="1" applyFill="1" applyBorder="1" applyAlignment="1">
      <alignment horizontal="center" wrapText="1"/>
    </xf>
    <xf numFmtId="41" fontId="12" fillId="34" borderId="0" xfId="42" applyNumberFormat="1" applyFont="1" applyFill="1" applyBorder="1" applyAlignment="1">
      <alignment horizontal="center"/>
    </xf>
    <xf numFmtId="41" fontId="6" fillId="0" borderId="0" xfId="42" applyNumberFormat="1" applyFont="1" applyBorder="1" applyAlignment="1">
      <alignment horizontal="left" wrapText="1"/>
    </xf>
    <xf numFmtId="41" fontId="6" fillId="0" borderId="14" xfId="42" applyNumberFormat="1" applyFont="1" applyBorder="1" applyAlignment="1">
      <alignment horizontal="center" vertical="center" wrapText="1"/>
    </xf>
    <xf numFmtId="41" fontId="6" fillId="0" borderId="15" xfId="42" applyNumberFormat="1" applyFont="1" applyBorder="1" applyAlignment="1">
      <alignment horizontal="center" vertical="center" wrapText="1"/>
    </xf>
    <xf numFmtId="41" fontId="6" fillId="0" borderId="15" xfId="42" applyNumberFormat="1" applyFont="1" applyBorder="1" applyAlignment="1">
      <alignment horizontal="center" vertical="center"/>
    </xf>
    <xf numFmtId="41" fontId="14" fillId="0" borderId="0" xfId="42" applyNumberFormat="1" applyFont="1" applyBorder="1" applyAlignment="1">
      <alignment horizontal="center"/>
    </xf>
    <xf numFmtId="41" fontId="6" fillId="0" borderId="14" xfId="42" applyNumberFormat="1" applyFont="1" applyBorder="1" applyAlignment="1">
      <alignment horizontal="center"/>
    </xf>
    <xf numFmtId="41" fontId="6" fillId="0" borderId="12" xfId="42" applyNumberFormat="1" applyFont="1" applyBorder="1" applyAlignment="1">
      <alignment horizontal="center"/>
    </xf>
    <xf numFmtId="41" fontId="6" fillId="0" borderId="15" xfId="42" applyNumberFormat="1" applyFont="1" applyBorder="1" applyAlignment="1">
      <alignment horizontal="center"/>
    </xf>
    <xf numFmtId="41" fontId="0" fillId="0" borderId="0" xfId="42" applyNumberFormat="1" applyFont="1" applyAlignment="1">
      <alignment horizontal="left" wrapText="1"/>
    </xf>
    <xf numFmtId="41" fontId="0" fillId="0" borderId="10" xfId="42"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9</xdr:row>
      <xdr:rowOff>0</xdr:rowOff>
    </xdr:from>
    <xdr:to>
      <xdr:col>5</xdr:col>
      <xdr:colOff>561975</xdr:colOff>
      <xdr:row>18</xdr:row>
      <xdr:rowOff>114300</xdr:rowOff>
    </xdr:to>
    <xdr:pic>
      <xdr:nvPicPr>
        <xdr:cNvPr id="1" name="Picture 1" descr="MBLE-Logo"/>
        <xdr:cNvPicPr preferRelativeResize="1">
          <a:picLocks noChangeAspect="1"/>
        </xdr:cNvPicPr>
      </xdr:nvPicPr>
      <xdr:blipFill>
        <a:blip r:embed="rId1"/>
        <a:stretch>
          <a:fillRect/>
        </a:stretch>
      </xdr:blipFill>
      <xdr:spPr>
        <a:xfrm>
          <a:off x="2495550" y="1457325"/>
          <a:ext cx="1114425"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66675</xdr:rowOff>
    </xdr:from>
    <xdr:to>
      <xdr:col>6</xdr:col>
      <xdr:colOff>828675</xdr:colOff>
      <xdr:row>38</xdr:row>
      <xdr:rowOff>190500</xdr:rowOff>
    </xdr:to>
    <xdr:sp>
      <xdr:nvSpPr>
        <xdr:cNvPr id="1" name="Text Box 1"/>
        <xdr:cNvSpPr txBox="1">
          <a:spLocks noChangeArrowheads="1"/>
        </xdr:cNvSpPr>
      </xdr:nvSpPr>
      <xdr:spPr>
        <a:xfrm>
          <a:off x="38100" y="9286875"/>
          <a:ext cx="6334125" cy="1123950"/>
        </a:xfrm>
        <a:prstGeom prst="rect">
          <a:avLst/>
        </a:prstGeom>
        <a:solidFill>
          <a:srgbClr val="FFFFFF"/>
        </a:solidFill>
        <a:ln w="9525" cmpd="sng">
          <a:noFill/>
        </a:ln>
      </xdr:spPr>
      <xdr:txBody>
        <a:bodyPr vertOverflow="clip" wrap="square" lIns="27432" tIns="22860" rIns="0" bIns="0"/>
        <a:p>
          <a:pPr algn="l">
            <a:defRPr/>
          </a:pPr>
          <a:r>
            <a:rPr lang="en-US" cap="none" sz="900" b="0" i="1" u="none" baseline="0">
              <a:solidFill>
                <a:srgbClr val="000000"/>
              </a:solidFill>
              <a:latin typeface="Arial"/>
              <a:ea typeface="Arial"/>
              <a:cs typeface="Arial"/>
            </a:rPr>
            <a:t>The Unaudited Condensed Consolidated Statement of Financial Position should be read in conjunction with the Annual Report of the Group for the year ended 31 December 2009 and the accompanying explanatory notes attached to the Interim Financial Statements.
</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Under the acquisition method for consolidation finanacial statement comparative figures for the preceding years;  cummulative corresponding period are majorly comprised operating performance for 6 months results as where the subsidiaries are acquired on 30 June 2009.</a:t>
          </a:r>
        </a:p>
      </xdr:txBody>
    </xdr:sp>
    <xdr:clientData/>
  </xdr:twoCellAnchor>
  <xdr:twoCellAnchor editAs="oneCell">
    <xdr:from>
      <xdr:col>0</xdr:col>
      <xdr:colOff>85725</xdr:colOff>
      <xdr:row>0</xdr:row>
      <xdr:rowOff>9525</xdr:rowOff>
    </xdr:from>
    <xdr:to>
      <xdr:col>0</xdr:col>
      <xdr:colOff>657225</xdr:colOff>
      <xdr:row>0</xdr:row>
      <xdr:rowOff>828675</xdr:rowOff>
    </xdr:to>
    <xdr:pic>
      <xdr:nvPicPr>
        <xdr:cNvPr id="2" name="Picture 2" descr="MBLE-Logo"/>
        <xdr:cNvPicPr preferRelativeResize="1">
          <a:picLocks noChangeAspect="1"/>
        </xdr:cNvPicPr>
      </xdr:nvPicPr>
      <xdr:blipFill>
        <a:blip r:embed="rId1"/>
        <a:stretch>
          <a:fillRect/>
        </a:stretch>
      </xdr:blipFill>
      <xdr:spPr>
        <a:xfrm>
          <a:off x="85725" y="9525"/>
          <a:ext cx="571500" cy="819150"/>
        </a:xfrm>
        <a:prstGeom prst="rect">
          <a:avLst/>
        </a:prstGeom>
        <a:noFill/>
        <a:ln w="9525" cmpd="sng">
          <a:noFill/>
        </a:ln>
      </xdr:spPr>
    </xdr:pic>
    <xdr:clientData/>
  </xdr:twoCellAnchor>
  <xdr:twoCellAnchor>
    <xdr:from>
      <xdr:col>1</xdr:col>
      <xdr:colOff>28575</xdr:colOff>
      <xdr:row>0</xdr:row>
      <xdr:rowOff>57150</xdr:rowOff>
    </xdr:from>
    <xdr:to>
      <xdr:col>6</xdr:col>
      <xdr:colOff>733425</xdr:colOff>
      <xdr:row>0</xdr:row>
      <xdr:rowOff>781050</xdr:rowOff>
    </xdr:to>
    <xdr:sp>
      <xdr:nvSpPr>
        <xdr:cNvPr id="3" name="Text Box 3"/>
        <xdr:cNvSpPr txBox="1">
          <a:spLocks noChangeArrowheads="1"/>
        </xdr:cNvSpPr>
      </xdr:nvSpPr>
      <xdr:spPr>
        <a:xfrm>
          <a:off x="771525" y="57150"/>
          <a:ext cx="5505450" cy="7239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latin typeface="Times New Roman"/>
              <a:ea typeface="Times New Roman"/>
              <a:cs typeface="Times New Roman"/>
            </a:rPr>
            <a:t>MUAR BAN LEE GROUP BERHAD</a:t>
          </a:r>
          <a:r>
            <a:rPr lang="en-US" cap="none" sz="1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No. 753588-P)
</a:t>
          </a:r>
          <a:r>
            <a:rPr lang="en-US" cap="none" sz="1050" b="0" i="0" u="none" baseline="0">
              <a:solidFill>
                <a:srgbClr val="000000"/>
              </a:solidFill>
              <a:latin typeface="Times New Roman"/>
              <a:ea typeface="Times New Roman"/>
              <a:cs typeface="Times New Roman"/>
            </a:rPr>
            <a:t>(Incorporated in Malaysia)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1</xdr:col>
      <xdr:colOff>47625</xdr:colOff>
      <xdr:row>0</xdr:row>
      <xdr:rowOff>828675</xdr:rowOff>
    </xdr:to>
    <xdr:pic>
      <xdr:nvPicPr>
        <xdr:cNvPr id="1" name="Picture 2" descr="MBLE-Logo"/>
        <xdr:cNvPicPr preferRelativeResize="1">
          <a:picLocks noChangeAspect="1"/>
        </xdr:cNvPicPr>
      </xdr:nvPicPr>
      <xdr:blipFill>
        <a:blip r:embed="rId1"/>
        <a:stretch>
          <a:fillRect/>
        </a:stretch>
      </xdr:blipFill>
      <xdr:spPr>
        <a:xfrm>
          <a:off x="85725" y="9525"/>
          <a:ext cx="571500" cy="819150"/>
        </a:xfrm>
        <a:prstGeom prst="rect">
          <a:avLst/>
        </a:prstGeom>
        <a:noFill/>
        <a:ln w="9525" cmpd="sng">
          <a:noFill/>
        </a:ln>
      </xdr:spPr>
    </xdr:pic>
    <xdr:clientData/>
  </xdr:twoCellAnchor>
  <xdr:twoCellAnchor>
    <xdr:from>
      <xdr:col>1</xdr:col>
      <xdr:colOff>95250</xdr:colOff>
      <xdr:row>0</xdr:row>
      <xdr:rowOff>57150</xdr:rowOff>
    </xdr:from>
    <xdr:to>
      <xdr:col>5</xdr:col>
      <xdr:colOff>800100</xdr:colOff>
      <xdr:row>0</xdr:row>
      <xdr:rowOff>781050</xdr:rowOff>
    </xdr:to>
    <xdr:sp>
      <xdr:nvSpPr>
        <xdr:cNvPr id="2" name="Text Box 3"/>
        <xdr:cNvSpPr txBox="1">
          <a:spLocks noChangeArrowheads="1"/>
        </xdr:cNvSpPr>
      </xdr:nvSpPr>
      <xdr:spPr>
        <a:xfrm>
          <a:off x="704850" y="57150"/>
          <a:ext cx="4695825" cy="7239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latin typeface="Times New Roman"/>
              <a:ea typeface="Times New Roman"/>
              <a:cs typeface="Times New Roman"/>
            </a:rPr>
            <a:t>MUAR BAN LEE GROUP BERHAD</a:t>
          </a:r>
          <a:r>
            <a:rPr lang="en-US" cap="none" sz="1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No. 753588-P)
</a:t>
          </a:r>
          <a:r>
            <a:rPr lang="en-US" cap="none" sz="1050" b="0" i="0" u="none" baseline="0">
              <a:solidFill>
                <a:srgbClr val="000000"/>
              </a:solidFill>
              <a:latin typeface="Times New Roman"/>
              <a:ea typeface="Times New Roman"/>
              <a:cs typeface="Times New Roman"/>
            </a:rPr>
            <a:t>(Incorporated in Malaysia)
</a:t>
          </a:r>
        </a:p>
      </xdr:txBody>
    </xdr:sp>
    <xdr:clientData/>
  </xdr:twoCellAnchor>
  <xdr:twoCellAnchor>
    <xdr:from>
      <xdr:col>0</xdr:col>
      <xdr:colOff>19050</xdr:colOff>
      <xdr:row>45</xdr:row>
      <xdr:rowOff>95250</xdr:rowOff>
    </xdr:from>
    <xdr:to>
      <xdr:col>5</xdr:col>
      <xdr:colOff>1190625</xdr:colOff>
      <xdr:row>48</xdr:row>
      <xdr:rowOff>38100</xdr:rowOff>
    </xdr:to>
    <xdr:sp>
      <xdr:nvSpPr>
        <xdr:cNvPr id="3" name="Text Box 4"/>
        <xdr:cNvSpPr txBox="1">
          <a:spLocks noChangeArrowheads="1"/>
        </xdr:cNvSpPr>
      </xdr:nvSpPr>
      <xdr:spPr>
        <a:xfrm>
          <a:off x="19050" y="9848850"/>
          <a:ext cx="5772150" cy="542925"/>
        </a:xfrm>
        <a:prstGeom prst="rect">
          <a:avLst/>
        </a:prstGeom>
        <a:solidFill>
          <a:srgbClr val="FFFFFF"/>
        </a:solidFill>
        <a:ln w="9525" cmpd="sng">
          <a:noFill/>
        </a:ln>
      </xdr:spPr>
      <xdr:txBody>
        <a:bodyPr vertOverflow="clip" wrap="square" lIns="27432" tIns="22860" rIns="27432" bIns="0"/>
        <a:p>
          <a:pPr algn="just">
            <a:defRPr/>
          </a:pPr>
          <a:r>
            <a:rPr lang="en-US" cap="none" sz="900" b="0" i="1" u="none" baseline="0">
              <a:solidFill>
                <a:srgbClr val="000000"/>
              </a:solidFill>
              <a:latin typeface="Arial"/>
              <a:ea typeface="Arial"/>
              <a:cs typeface="Arial"/>
            </a:rPr>
            <a:t>The Unaudited Condensed Consolidated Statement of Financial Position should be read in conjunction with the Annual Report of the Group for the year ended 31 December 2009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0</xdr:col>
      <xdr:colOff>657225</xdr:colOff>
      <xdr:row>0</xdr:row>
      <xdr:rowOff>828675</xdr:rowOff>
    </xdr:to>
    <xdr:pic>
      <xdr:nvPicPr>
        <xdr:cNvPr id="1" name="Picture 2" descr="MBLE-Logo"/>
        <xdr:cNvPicPr preferRelativeResize="1">
          <a:picLocks noChangeAspect="1"/>
        </xdr:cNvPicPr>
      </xdr:nvPicPr>
      <xdr:blipFill>
        <a:blip r:embed="rId1"/>
        <a:stretch>
          <a:fillRect/>
        </a:stretch>
      </xdr:blipFill>
      <xdr:spPr>
        <a:xfrm>
          <a:off x="85725" y="9525"/>
          <a:ext cx="571500" cy="819150"/>
        </a:xfrm>
        <a:prstGeom prst="rect">
          <a:avLst/>
        </a:prstGeom>
        <a:noFill/>
        <a:ln w="9525" cmpd="sng">
          <a:noFill/>
        </a:ln>
      </xdr:spPr>
    </xdr:pic>
    <xdr:clientData/>
  </xdr:twoCellAnchor>
  <xdr:twoCellAnchor>
    <xdr:from>
      <xdr:col>1</xdr:col>
      <xdr:colOff>28575</xdr:colOff>
      <xdr:row>0</xdr:row>
      <xdr:rowOff>57150</xdr:rowOff>
    </xdr:from>
    <xdr:to>
      <xdr:col>7</xdr:col>
      <xdr:colOff>819150</xdr:colOff>
      <xdr:row>0</xdr:row>
      <xdr:rowOff>781050</xdr:rowOff>
    </xdr:to>
    <xdr:sp>
      <xdr:nvSpPr>
        <xdr:cNvPr id="2" name="Text Box 3"/>
        <xdr:cNvSpPr txBox="1">
          <a:spLocks noChangeArrowheads="1"/>
        </xdr:cNvSpPr>
      </xdr:nvSpPr>
      <xdr:spPr>
        <a:xfrm>
          <a:off x="876300" y="57150"/>
          <a:ext cx="6896100" cy="7239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latin typeface="Times New Roman"/>
              <a:ea typeface="Times New Roman"/>
              <a:cs typeface="Times New Roman"/>
            </a:rPr>
            <a:t>MUAR BAN LEE GROUP BERHAD</a:t>
          </a:r>
          <a:r>
            <a:rPr lang="en-US" cap="none" sz="1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No. 753588-P)
</a:t>
          </a:r>
          <a:r>
            <a:rPr lang="en-US" cap="none" sz="1050" b="0" i="0" u="none" baseline="0">
              <a:solidFill>
                <a:srgbClr val="000000"/>
              </a:solidFill>
              <a:latin typeface="Times New Roman"/>
              <a:ea typeface="Times New Roman"/>
              <a:cs typeface="Times New Roman"/>
            </a:rPr>
            <a:t>(Incorporated in Malaysia)
</a:t>
          </a:r>
        </a:p>
      </xdr:txBody>
    </xdr:sp>
    <xdr:clientData/>
  </xdr:twoCellAnchor>
  <xdr:twoCellAnchor>
    <xdr:from>
      <xdr:col>0</xdr:col>
      <xdr:colOff>9525</xdr:colOff>
      <xdr:row>30</xdr:row>
      <xdr:rowOff>85725</xdr:rowOff>
    </xdr:from>
    <xdr:to>
      <xdr:col>7</xdr:col>
      <xdr:colOff>933450</xdr:colOff>
      <xdr:row>34</xdr:row>
      <xdr:rowOff>114300</xdr:rowOff>
    </xdr:to>
    <xdr:sp>
      <xdr:nvSpPr>
        <xdr:cNvPr id="3" name="Text Box 4"/>
        <xdr:cNvSpPr txBox="1">
          <a:spLocks noChangeArrowheads="1"/>
        </xdr:cNvSpPr>
      </xdr:nvSpPr>
      <xdr:spPr>
        <a:xfrm>
          <a:off x="9525" y="7115175"/>
          <a:ext cx="7877175" cy="800100"/>
        </a:xfrm>
        <a:prstGeom prst="rect">
          <a:avLst/>
        </a:prstGeom>
        <a:solidFill>
          <a:srgbClr val="FFFFFF"/>
        </a:solidFill>
        <a:ln w="9525" cmpd="sng">
          <a:noFill/>
        </a:ln>
      </xdr:spPr>
      <xdr:txBody>
        <a:bodyPr vertOverflow="clip" wrap="square" lIns="27432" tIns="22860" rIns="27432" bIns="0"/>
        <a:p>
          <a:pPr algn="just">
            <a:defRPr/>
          </a:pPr>
          <a:r>
            <a:rPr lang="en-US" cap="none" sz="900" b="0" i="1" u="none" baseline="0">
              <a:solidFill>
                <a:srgbClr val="000000"/>
              </a:solidFill>
              <a:latin typeface="Arial"/>
              <a:ea typeface="Arial"/>
              <a:cs typeface="Arial"/>
            </a:rPr>
            <a:t>The Unaudited Condensed Consolidated Statement of Changes In Equity should be read in conjunction with the Annual Report of the Group for the financial year ended 31 December 2009 and the accompanying explanatory notes attached to the Interim Financial Statements.
</a:t>
          </a:r>
          <a:r>
            <a:rPr lang="en-US" cap="none" sz="900" b="0" i="1"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Under the acquisition method for consolidation financial statement, comparative figures for the preceding years; cummulative corresponding period are majorly comprised operating performance for </a:t>
          </a:r>
          <a:r>
            <a:rPr lang="en-US" cap="none" sz="900" b="0" i="1" u="none" baseline="0">
              <a:solidFill>
                <a:srgbClr val="000000"/>
              </a:solidFill>
              <a:latin typeface="Arial"/>
              <a:ea typeface="Arial"/>
              <a:cs typeface="Arial"/>
            </a:rPr>
            <a:t>6</a:t>
          </a:r>
          <a:r>
            <a:rPr lang="en-US" cap="none" sz="900" b="0" i="1" u="none" baseline="0">
              <a:solidFill>
                <a:srgbClr val="000000"/>
              </a:solidFill>
              <a:latin typeface="Arial"/>
              <a:ea typeface="Arial"/>
              <a:cs typeface="Arial"/>
            </a:rPr>
            <a:t> months results as where the subsidiaries are acquired on 30 June 2009.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xdr:rowOff>
    </xdr:from>
    <xdr:to>
      <xdr:col>1</xdr:col>
      <xdr:colOff>514350</xdr:colOff>
      <xdr:row>0</xdr:row>
      <xdr:rowOff>828675</xdr:rowOff>
    </xdr:to>
    <xdr:pic>
      <xdr:nvPicPr>
        <xdr:cNvPr id="1" name="Picture 2" descr="MBLE-Logo"/>
        <xdr:cNvPicPr preferRelativeResize="1">
          <a:picLocks noChangeAspect="1"/>
        </xdr:cNvPicPr>
      </xdr:nvPicPr>
      <xdr:blipFill>
        <a:blip r:embed="rId1"/>
        <a:stretch>
          <a:fillRect/>
        </a:stretch>
      </xdr:blipFill>
      <xdr:spPr>
        <a:xfrm>
          <a:off x="85725" y="9525"/>
          <a:ext cx="571500" cy="819150"/>
        </a:xfrm>
        <a:prstGeom prst="rect">
          <a:avLst/>
        </a:prstGeom>
        <a:noFill/>
        <a:ln w="9525" cmpd="sng">
          <a:noFill/>
        </a:ln>
      </xdr:spPr>
    </xdr:pic>
    <xdr:clientData/>
  </xdr:twoCellAnchor>
  <xdr:twoCellAnchor>
    <xdr:from>
      <xdr:col>2</xdr:col>
      <xdr:colOff>38100</xdr:colOff>
      <xdr:row>0</xdr:row>
      <xdr:rowOff>47625</xdr:rowOff>
    </xdr:from>
    <xdr:to>
      <xdr:col>5</xdr:col>
      <xdr:colOff>971550</xdr:colOff>
      <xdr:row>0</xdr:row>
      <xdr:rowOff>771525</xdr:rowOff>
    </xdr:to>
    <xdr:sp>
      <xdr:nvSpPr>
        <xdr:cNvPr id="2" name="Text Box 3"/>
        <xdr:cNvSpPr txBox="1">
          <a:spLocks noChangeArrowheads="1"/>
        </xdr:cNvSpPr>
      </xdr:nvSpPr>
      <xdr:spPr>
        <a:xfrm>
          <a:off x="762000" y="47625"/>
          <a:ext cx="5343525" cy="72390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latin typeface="Times New Roman"/>
              <a:ea typeface="Times New Roman"/>
              <a:cs typeface="Times New Roman"/>
            </a:rPr>
            <a:t>MUAR BAN LEE GROUP BERHAD</a:t>
          </a:r>
          <a:r>
            <a:rPr lang="en-US" cap="none" sz="18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(Company No. 753588-P)
</a:t>
          </a:r>
          <a:r>
            <a:rPr lang="en-US" cap="none" sz="1050" b="0" i="0" u="none" baseline="0">
              <a:solidFill>
                <a:srgbClr val="000000"/>
              </a:solidFill>
              <a:latin typeface="Times New Roman"/>
              <a:ea typeface="Times New Roman"/>
              <a:cs typeface="Times New Roman"/>
            </a:rPr>
            <a:t>(Incorporated in Malaysia)
</a:t>
          </a:r>
        </a:p>
      </xdr:txBody>
    </xdr:sp>
    <xdr:clientData/>
  </xdr:twoCellAnchor>
  <xdr:twoCellAnchor>
    <xdr:from>
      <xdr:col>0</xdr:col>
      <xdr:colOff>28575</xdr:colOff>
      <xdr:row>70</xdr:row>
      <xdr:rowOff>47625</xdr:rowOff>
    </xdr:from>
    <xdr:to>
      <xdr:col>5</xdr:col>
      <xdr:colOff>1038225</xdr:colOff>
      <xdr:row>76</xdr:row>
      <xdr:rowOff>142875</xdr:rowOff>
    </xdr:to>
    <xdr:sp>
      <xdr:nvSpPr>
        <xdr:cNvPr id="3" name="Text Box 4"/>
        <xdr:cNvSpPr txBox="1">
          <a:spLocks noChangeArrowheads="1"/>
        </xdr:cNvSpPr>
      </xdr:nvSpPr>
      <xdr:spPr>
        <a:xfrm>
          <a:off x="28575" y="11982450"/>
          <a:ext cx="6143625" cy="1238250"/>
        </a:xfrm>
        <a:prstGeom prst="rect">
          <a:avLst/>
        </a:prstGeom>
        <a:solidFill>
          <a:srgbClr val="FFFFFF"/>
        </a:solidFill>
        <a:ln w="9525" cmpd="sng">
          <a:noFill/>
        </a:ln>
      </xdr:spPr>
      <xdr:txBody>
        <a:bodyPr vertOverflow="clip" wrap="square" lIns="27432" tIns="22860" rIns="27432" bIns="0"/>
        <a:p>
          <a:pPr algn="just">
            <a:defRPr/>
          </a:pPr>
          <a:r>
            <a:rPr lang="en-US" cap="none" sz="950" b="0" i="1" u="none" baseline="0">
              <a:solidFill>
                <a:srgbClr val="000000"/>
              </a:solidFill>
              <a:latin typeface="Arial"/>
              <a:ea typeface="Arial"/>
              <a:cs typeface="Arial"/>
            </a:rPr>
            <a:t>The Unaudited Condensed Statements of Cash Flow should be read in conjunction with the Annual Report of the Group for the financial year ended 31 December 2009 and the accompanying explanatory notes attached to the Interim Financial Statements.
</a:t>
          </a:r>
          <a:r>
            <a:rPr lang="en-US" cap="none" sz="950" b="0" i="1" u="none" baseline="0">
              <a:solidFill>
                <a:srgbClr val="000000"/>
              </a:solidFill>
              <a:latin typeface="Arial"/>
              <a:ea typeface="Arial"/>
              <a:cs typeface="Arial"/>
            </a:rPr>
            <a:t>
</a:t>
          </a:r>
          <a:r>
            <a:rPr lang="en-US" cap="none" sz="950" b="0" i="1" u="none" baseline="0">
              <a:solidFill>
                <a:srgbClr val="000000"/>
              </a:solidFill>
              <a:latin typeface="Arial"/>
              <a:ea typeface="Arial"/>
              <a:cs typeface="Arial"/>
            </a:rPr>
            <a:t>Under the acquisition method for consolidation financial statement, comparative figures for the preceding years; cummulative corresponding period are majorly comprised operating performance for </a:t>
          </a:r>
          <a:r>
            <a:rPr lang="en-US" cap="none" sz="950" b="0" i="1" u="none" baseline="0">
              <a:solidFill>
                <a:srgbClr val="000000"/>
              </a:solidFill>
              <a:latin typeface="Arial"/>
              <a:ea typeface="Arial"/>
              <a:cs typeface="Arial"/>
            </a:rPr>
            <a:t>6</a:t>
          </a:r>
          <a:r>
            <a:rPr lang="en-US" cap="none" sz="950" b="0" i="1" u="none" baseline="0">
              <a:solidFill>
                <a:srgbClr val="000000"/>
              </a:solidFill>
              <a:latin typeface="Arial"/>
              <a:ea typeface="Arial"/>
              <a:cs typeface="Arial"/>
            </a:rPr>
            <a:t> months results as where the subsidiaries are acquired on 30 June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1:J32"/>
  <sheetViews>
    <sheetView zoomScalePageLayoutView="0" workbookViewId="0" topLeftCell="A1">
      <selection activeCell="K21" sqref="K21"/>
    </sheetView>
  </sheetViews>
  <sheetFormatPr defaultColWidth="9.140625" defaultRowHeight="12.75"/>
  <cols>
    <col min="1" max="16384" width="9.140625" style="59" customWidth="1"/>
  </cols>
  <sheetData>
    <row r="21" spans="1:10" ht="22.5">
      <c r="A21" s="86" t="s">
        <v>47</v>
      </c>
      <c r="B21" s="86"/>
      <c r="C21" s="86"/>
      <c r="D21" s="86"/>
      <c r="E21" s="86"/>
      <c r="F21" s="86"/>
      <c r="G21" s="86"/>
      <c r="H21" s="86"/>
      <c r="I21" s="86"/>
      <c r="J21" s="86"/>
    </row>
    <row r="22" spans="1:10" ht="12.75">
      <c r="A22" s="87" t="s">
        <v>48</v>
      </c>
      <c r="B22" s="87"/>
      <c r="C22" s="87"/>
      <c r="D22" s="87"/>
      <c r="E22" s="87"/>
      <c r="F22" s="87"/>
      <c r="G22" s="87"/>
      <c r="H22" s="87"/>
      <c r="I22" s="87"/>
      <c r="J22" s="87"/>
    </row>
    <row r="23" spans="1:10" ht="12.75">
      <c r="A23" s="87" t="s">
        <v>59</v>
      </c>
      <c r="B23" s="87"/>
      <c r="C23" s="87"/>
      <c r="D23" s="87"/>
      <c r="E23" s="87"/>
      <c r="F23" s="87"/>
      <c r="G23" s="87"/>
      <c r="H23" s="87"/>
      <c r="I23" s="87"/>
      <c r="J23" s="87"/>
    </row>
    <row r="30" spans="1:10" ht="20.25">
      <c r="A30" s="85" t="s">
        <v>100</v>
      </c>
      <c r="B30" s="85"/>
      <c r="C30" s="85"/>
      <c r="D30" s="85"/>
      <c r="E30" s="85"/>
      <c r="F30" s="85"/>
      <c r="G30" s="85"/>
      <c r="H30" s="85"/>
      <c r="I30" s="85"/>
      <c r="J30" s="85"/>
    </row>
    <row r="32" spans="1:10" ht="20.25">
      <c r="A32" s="85" t="s">
        <v>113</v>
      </c>
      <c r="B32" s="85"/>
      <c r="C32" s="85"/>
      <c r="D32" s="85"/>
      <c r="E32" s="85"/>
      <c r="F32" s="85"/>
      <c r="G32" s="85"/>
      <c r="H32" s="85"/>
      <c r="I32" s="85"/>
      <c r="J32" s="85"/>
    </row>
  </sheetData>
  <sheetProtection/>
  <mergeCells count="5">
    <mergeCell ref="A32:J32"/>
    <mergeCell ref="A21:J21"/>
    <mergeCell ref="A22:J22"/>
    <mergeCell ref="A23:J23"/>
    <mergeCell ref="A30:J30"/>
  </mergeCells>
  <printOptions horizontalCentered="1"/>
  <pageMargins left="0.1968503937007874" right="0.1968503937007874" top="0.3937007874015748" bottom="0.3937007874015748" header="0"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3"/>
  <sheetViews>
    <sheetView zoomScaleSheetLayoutView="100" zoomScalePageLayoutView="0" workbookViewId="0" topLeftCell="A58">
      <selection activeCell="I38" sqref="I38"/>
    </sheetView>
  </sheetViews>
  <sheetFormatPr defaultColWidth="9.140625" defaultRowHeight="15.75" customHeight="1"/>
  <cols>
    <col min="1" max="1" width="11.140625" style="2" customWidth="1"/>
    <col min="2" max="2" width="30.57421875" style="2" customWidth="1"/>
    <col min="3" max="3" width="13.7109375" style="2" customWidth="1"/>
    <col min="4" max="4" width="12.7109375" style="2" customWidth="1"/>
    <col min="5" max="5" width="2.28125" style="2" customWidth="1"/>
    <col min="6" max="7" width="12.7109375" style="2" customWidth="1"/>
    <col min="8" max="8" width="4.7109375" style="2" customWidth="1"/>
    <col min="9" max="9" width="15.421875" style="2" customWidth="1"/>
    <col min="10" max="16384" width="9.140625" style="2" customWidth="1"/>
  </cols>
  <sheetData>
    <row r="1" spans="2:6" ht="65.25" customHeight="1">
      <c r="B1" s="23"/>
      <c r="C1" s="23"/>
      <c r="D1" s="23"/>
      <c r="E1" s="23"/>
      <c r="F1" s="24"/>
    </row>
    <row r="2" ht="9" customHeight="1">
      <c r="A2" s="1"/>
    </row>
    <row r="3" spans="1:7" s="9" customFormat="1" ht="35.25" customHeight="1">
      <c r="A3" s="88" t="s">
        <v>114</v>
      </c>
      <c r="B3" s="89"/>
      <c r="C3" s="89"/>
      <c r="D3" s="89"/>
      <c r="E3" s="89"/>
      <c r="F3" s="89"/>
      <c r="G3" s="89"/>
    </row>
    <row r="4" spans="1:2" ht="15.75" customHeight="1">
      <c r="A4" s="17"/>
      <c r="B4" s="17"/>
    </row>
    <row r="5" spans="3:7" s="25" customFormat="1" ht="34.5" customHeight="1">
      <c r="C5" s="91" t="s">
        <v>56</v>
      </c>
      <c r="D5" s="92"/>
      <c r="E5" s="26"/>
      <c r="F5" s="91" t="s">
        <v>115</v>
      </c>
      <c r="G5" s="93"/>
    </row>
    <row r="6" spans="3:10" s="9" customFormat="1" ht="15.75" customHeight="1">
      <c r="C6" s="18" t="s">
        <v>116</v>
      </c>
      <c r="D6" s="11" t="s">
        <v>60</v>
      </c>
      <c r="E6" s="10"/>
      <c r="F6" s="18" t="str">
        <f>C6</f>
        <v>31.12.2010</v>
      </c>
      <c r="G6" s="11" t="str">
        <f>D6</f>
        <v>31.12.2009</v>
      </c>
      <c r="I6" s="12"/>
      <c r="J6" s="12"/>
    </row>
    <row r="7" spans="3:7" s="9" customFormat="1" ht="15.75" customHeight="1">
      <c r="C7" s="19" t="s">
        <v>0</v>
      </c>
      <c r="D7" s="10" t="s">
        <v>0</v>
      </c>
      <c r="E7" s="10"/>
      <c r="F7" s="19" t="s">
        <v>0</v>
      </c>
      <c r="G7" s="10" t="s">
        <v>0</v>
      </c>
    </row>
    <row r="8" spans="1:7" s="9" customFormat="1" ht="24" customHeight="1">
      <c r="A8" s="13" t="s">
        <v>1</v>
      </c>
      <c r="C8" s="20">
        <v>13454</v>
      </c>
      <c r="D8" s="12">
        <v>10759</v>
      </c>
      <c r="E8" s="12"/>
      <c r="F8" s="20">
        <v>44085</v>
      </c>
      <c r="G8" s="55">
        <v>25417</v>
      </c>
    </row>
    <row r="9" spans="1:7" s="9" customFormat="1" ht="24" customHeight="1">
      <c r="A9" s="9" t="s">
        <v>76</v>
      </c>
      <c r="C9" s="21">
        <v>-8149</v>
      </c>
      <c r="D9" s="78">
        <v>-5538</v>
      </c>
      <c r="E9" s="12"/>
      <c r="F9" s="21">
        <v>-27234</v>
      </c>
      <c r="G9" s="71">
        <f>-14913</f>
        <v>-14913</v>
      </c>
    </row>
    <row r="10" spans="1:7" s="9" customFormat="1" ht="24" customHeight="1">
      <c r="A10" s="13" t="s">
        <v>77</v>
      </c>
      <c r="C10" s="20">
        <f>SUM(C8:C9)</f>
        <v>5305</v>
      </c>
      <c r="D10" s="12">
        <f>SUM(D8:D9)</f>
        <v>5221</v>
      </c>
      <c r="E10" s="12"/>
      <c r="F10" s="20">
        <f>SUM(F8:F9)</f>
        <v>16851</v>
      </c>
      <c r="G10" s="12">
        <f>SUM(G8:G9)</f>
        <v>10504</v>
      </c>
    </row>
    <row r="11" spans="1:7" s="9" customFormat="1" ht="24" customHeight="1">
      <c r="A11" s="9" t="s">
        <v>29</v>
      </c>
      <c r="C11" s="20">
        <v>107</v>
      </c>
      <c r="D11" s="12">
        <v>96</v>
      </c>
      <c r="F11" s="20">
        <v>399</v>
      </c>
      <c r="G11" s="55">
        <f>3312-93</f>
        <v>3219</v>
      </c>
    </row>
    <row r="12" spans="1:7" s="9" customFormat="1" ht="24" customHeight="1">
      <c r="A12" s="9" t="s">
        <v>57</v>
      </c>
      <c r="C12" s="20">
        <v>-335</v>
      </c>
      <c r="D12" s="12">
        <v>-231</v>
      </c>
      <c r="F12" s="20">
        <v>-1153</v>
      </c>
      <c r="G12" s="55">
        <v>-437</v>
      </c>
    </row>
    <row r="13" spans="1:7" s="9" customFormat="1" ht="24" customHeight="1">
      <c r="A13" s="9" t="s">
        <v>78</v>
      </c>
      <c r="C13" s="21">
        <v>-2567</v>
      </c>
      <c r="D13" s="78">
        <f>-2647-D12</f>
        <v>-2416</v>
      </c>
      <c r="E13" s="12"/>
      <c r="F13" s="21">
        <f>-9641-F12</f>
        <v>-8488</v>
      </c>
      <c r="G13" s="71">
        <f>-4937-G12</f>
        <v>-4500</v>
      </c>
    </row>
    <row r="14" spans="1:7" s="9" customFormat="1" ht="24" customHeight="1">
      <c r="A14" s="13" t="s">
        <v>79</v>
      </c>
      <c r="C14" s="20">
        <f>SUM(C10:C13)</f>
        <v>2510</v>
      </c>
      <c r="D14" s="12">
        <f>SUM(D10:D13)</f>
        <v>2670</v>
      </c>
      <c r="E14" s="12"/>
      <c r="F14" s="20">
        <f>SUM(F10:F13)</f>
        <v>7609</v>
      </c>
      <c r="G14" s="12">
        <f>SUM(G10:G13)</f>
        <v>8786</v>
      </c>
    </row>
    <row r="15" spans="1:7" s="9" customFormat="1" ht="24" customHeight="1">
      <c r="A15" s="9" t="s">
        <v>58</v>
      </c>
      <c r="C15" s="20">
        <v>95</v>
      </c>
      <c r="D15" s="12">
        <v>76</v>
      </c>
      <c r="F15" s="20">
        <v>354</v>
      </c>
      <c r="G15" s="55">
        <v>93</v>
      </c>
    </row>
    <row r="16" spans="1:7" s="9" customFormat="1" ht="24" customHeight="1">
      <c r="A16" s="9" t="s">
        <v>23</v>
      </c>
      <c r="C16" s="21">
        <v>-7</v>
      </c>
      <c r="D16" s="78">
        <v>-37</v>
      </c>
      <c r="F16" s="21">
        <v>-35</v>
      </c>
      <c r="G16" s="71">
        <v>-83</v>
      </c>
    </row>
    <row r="17" spans="1:11" s="13" customFormat="1" ht="24" customHeight="1">
      <c r="A17" s="13" t="s">
        <v>81</v>
      </c>
      <c r="C17" s="19">
        <f>SUM(C14:C16)</f>
        <v>2598</v>
      </c>
      <c r="D17" s="12">
        <f>SUM(D14:D16)</f>
        <v>2709</v>
      </c>
      <c r="E17" s="10"/>
      <c r="F17" s="19">
        <f>SUM(F14:F16)</f>
        <v>7928</v>
      </c>
      <c r="G17" s="12">
        <f>SUM(G14:G16)</f>
        <v>8796</v>
      </c>
      <c r="J17" s="9"/>
      <c r="K17" s="9"/>
    </row>
    <row r="18" spans="1:11" s="13" customFormat="1" ht="24" customHeight="1">
      <c r="A18" s="9" t="s">
        <v>80</v>
      </c>
      <c r="C18" s="27">
        <v>-484</v>
      </c>
      <c r="D18" s="12">
        <v>144</v>
      </c>
      <c r="E18" s="12"/>
      <c r="F18" s="27">
        <v>-713</v>
      </c>
      <c r="G18" s="55">
        <v>-171</v>
      </c>
      <c r="I18" s="9"/>
      <c r="J18" s="9"/>
      <c r="K18" s="9"/>
    </row>
    <row r="19" spans="1:11" s="13" customFormat="1" ht="24" customHeight="1" thickBot="1">
      <c r="A19" s="13" t="s">
        <v>82</v>
      </c>
      <c r="C19" s="22">
        <f>C17+C18</f>
        <v>2114</v>
      </c>
      <c r="D19" s="83">
        <f>SUM(D17:D18)</f>
        <v>2853</v>
      </c>
      <c r="E19" s="10"/>
      <c r="F19" s="22">
        <f>F17+F18</f>
        <v>7215</v>
      </c>
      <c r="G19" s="83">
        <f>SUM(G17:G18)</f>
        <v>8625</v>
      </c>
      <c r="J19" s="9"/>
      <c r="K19" s="9"/>
    </row>
    <row r="20" spans="3:7" s="9" customFormat="1" ht="10.5" customHeight="1" thickTop="1">
      <c r="C20" s="20"/>
      <c r="F20" s="20"/>
      <c r="G20" s="55"/>
    </row>
    <row r="21" spans="1:7" s="9" customFormat="1" ht="24" customHeight="1">
      <c r="A21" s="90" t="s">
        <v>85</v>
      </c>
      <c r="B21" s="90"/>
      <c r="C21" s="21">
        <v>0</v>
      </c>
      <c r="D21" s="78">
        <v>0</v>
      </c>
      <c r="F21" s="21">
        <v>0</v>
      </c>
      <c r="G21" s="71">
        <v>0</v>
      </c>
    </row>
    <row r="22" spans="1:7" s="9" customFormat="1" ht="24" customHeight="1" thickBot="1">
      <c r="A22" s="90" t="s">
        <v>86</v>
      </c>
      <c r="B22" s="90"/>
      <c r="C22" s="56">
        <f>C19+C21</f>
        <v>2114</v>
      </c>
      <c r="D22" s="84">
        <f>SUM(D19,D21)</f>
        <v>2853</v>
      </c>
      <c r="F22" s="56">
        <f>F19+F21</f>
        <v>7215</v>
      </c>
      <c r="G22" s="84">
        <f>SUM(G19,G21)</f>
        <v>8625</v>
      </c>
    </row>
    <row r="23" spans="3:7" s="9" customFormat="1" ht="10.5" customHeight="1" thickTop="1">
      <c r="C23" s="20"/>
      <c r="F23" s="20"/>
      <c r="G23" s="55"/>
    </row>
    <row r="24" spans="1:7" s="9" customFormat="1" ht="24" customHeight="1">
      <c r="A24" s="90" t="s">
        <v>87</v>
      </c>
      <c r="B24" s="90"/>
      <c r="C24" s="20"/>
      <c r="D24" s="12"/>
      <c r="E24" s="12"/>
      <c r="F24" s="20"/>
      <c r="G24" s="55"/>
    </row>
    <row r="25" spans="1:7" s="9" customFormat="1" ht="24" customHeight="1">
      <c r="A25" s="9" t="s">
        <v>83</v>
      </c>
      <c r="C25" s="20">
        <f>C22</f>
        <v>2114</v>
      </c>
      <c r="D25" s="12">
        <f>D22</f>
        <v>2853</v>
      </c>
      <c r="E25" s="12"/>
      <c r="F25" s="20">
        <f>F22</f>
        <v>7215</v>
      </c>
      <c r="G25" s="12">
        <f>G22</f>
        <v>8625</v>
      </c>
    </row>
    <row r="26" spans="1:7" s="13" customFormat="1" ht="24" customHeight="1">
      <c r="A26" s="9" t="s">
        <v>84</v>
      </c>
      <c r="C26" s="60">
        <v>0</v>
      </c>
      <c r="D26" s="12">
        <v>0</v>
      </c>
      <c r="E26" s="10"/>
      <c r="F26" s="20">
        <v>0</v>
      </c>
      <c r="G26" s="55">
        <v>0</v>
      </c>
    </row>
    <row r="27" spans="3:10" s="13" customFormat="1" ht="24" customHeight="1" thickBot="1">
      <c r="C27" s="56">
        <f>SUM(C25:C26)</f>
        <v>2114</v>
      </c>
      <c r="D27" s="84">
        <f>SUM(D25:D26)</f>
        <v>2853</v>
      </c>
      <c r="E27" s="10"/>
      <c r="F27" s="56">
        <f>SUM(F25:F26)</f>
        <v>7215</v>
      </c>
      <c r="G27" s="84">
        <f>SUM(G25:G26)</f>
        <v>8625</v>
      </c>
      <c r="J27" s="82"/>
    </row>
    <row r="28" spans="3:7" s="9" customFormat="1" ht="10.5" customHeight="1" thickTop="1">
      <c r="C28" s="20"/>
      <c r="D28" s="12"/>
      <c r="E28" s="12"/>
      <c r="F28" s="20"/>
      <c r="G28" s="55"/>
    </row>
    <row r="29" spans="1:7" s="9" customFormat="1" ht="15.75" customHeight="1">
      <c r="A29" s="9" t="s">
        <v>4</v>
      </c>
      <c r="C29" s="20"/>
      <c r="F29" s="20"/>
      <c r="G29" s="55"/>
    </row>
    <row r="30" spans="3:7" s="9" customFormat="1" ht="8.25" customHeight="1">
      <c r="C30" s="20"/>
      <c r="F30" s="20"/>
      <c r="G30" s="55"/>
    </row>
    <row r="31" spans="1:10" s="9" customFormat="1" ht="15.75" customHeight="1">
      <c r="A31" s="14" t="s">
        <v>12</v>
      </c>
      <c r="C31" s="57">
        <f>C27*1000/92000000*100</f>
        <v>2.2978260869565217</v>
      </c>
      <c r="D31" s="16">
        <f>D27*1000/39000002*100</f>
        <v>7.315384240236705</v>
      </c>
      <c r="E31" s="16"/>
      <c r="F31" s="57">
        <f>F27*1000/92000000*100</f>
        <v>7.842391304347826</v>
      </c>
      <c r="G31" s="16">
        <f>G27*1000/39000002*100</f>
        <v>22.115383481262384</v>
      </c>
      <c r="I31" s="15"/>
      <c r="J31" s="15"/>
    </row>
    <row r="32" spans="1:10" s="9" customFormat="1" ht="15.75" customHeight="1">
      <c r="A32" s="14" t="s">
        <v>5</v>
      </c>
      <c r="C32" s="58" t="s">
        <v>20</v>
      </c>
      <c r="D32" s="55" t="s">
        <v>20</v>
      </c>
      <c r="E32" s="55"/>
      <c r="F32" s="58" t="s">
        <v>20</v>
      </c>
      <c r="G32" s="55" t="s">
        <v>20</v>
      </c>
      <c r="I32" s="15"/>
      <c r="J32" s="15"/>
    </row>
    <row r="33" spans="1:7" s="9" customFormat="1" ht="15.75" customHeight="1">
      <c r="A33" s="14"/>
      <c r="C33" s="12"/>
      <c r="D33" s="12"/>
      <c r="E33" s="12"/>
      <c r="F33" s="12"/>
      <c r="G33" s="12"/>
    </row>
  </sheetData>
  <sheetProtection/>
  <mergeCells count="6">
    <mergeCell ref="A3:G3"/>
    <mergeCell ref="A21:B21"/>
    <mergeCell ref="A22:B22"/>
    <mergeCell ref="A24:B24"/>
    <mergeCell ref="C5:D5"/>
    <mergeCell ref="F5:G5"/>
  </mergeCells>
  <printOptions/>
  <pageMargins left="0.7874015748031497" right="0.1968503937007874" top="0.3937007874015748" bottom="0.3937007874015748" header="0" footer="0.1968503937007874"/>
  <pageSetup fitToHeight="1" fitToWidth="1" horizontalDpi="600" verticalDpi="600" orientation="portrait" paperSize="9" scale="98" r:id="rId2"/>
  <headerFooter alignWithMargins="0">
    <oddFooter>&amp;C&amp;[- 1 -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SheetLayoutView="100" zoomScalePageLayoutView="0" workbookViewId="0" topLeftCell="A25">
      <selection activeCell="F26" sqref="F26"/>
    </sheetView>
  </sheetViews>
  <sheetFormatPr defaultColWidth="9.140625" defaultRowHeight="15.75" customHeight="1"/>
  <cols>
    <col min="1" max="1" width="9.140625" style="6" customWidth="1"/>
    <col min="2" max="2" width="26.7109375" style="6" customWidth="1"/>
    <col min="3" max="3" width="9.140625" style="6" customWidth="1"/>
    <col min="4" max="4" width="18.28125" style="2" customWidth="1"/>
    <col min="5" max="5" width="5.7109375" style="2" customWidth="1"/>
    <col min="6" max="6" width="18.28125" style="2" customWidth="1"/>
    <col min="7" max="16384" width="9.140625" style="6" customWidth="1"/>
  </cols>
  <sheetData>
    <row r="1" spans="2:5" s="2" customFormat="1" ht="65.25" customHeight="1">
      <c r="B1" s="23"/>
      <c r="C1" s="23"/>
      <c r="D1" s="23"/>
      <c r="E1" s="24"/>
    </row>
    <row r="2" s="2" customFormat="1" ht="9" customHeight="1">
      <c r="A2" s="1"/>
    </row>
    <row r="3" spans="1:6" s="9" customFormat="1" ht="35.25" customHeight="1">
      <c r="A3" s="88" t="s">
        <v>117</v>
      </c>
      <c r="B3" s="89"/>
      <c r="C3" s="89"/>
      <c r="D3" s="89"/>
      <c r="E3" s="89"/>
      <c r="F3" s="89"/>
    </row>
    <row r="4" spans="1:2" s="2" customFormat="1" ht="10.5" customHeight="1">
      <c r="A4" s="17"/>
      <c r="B4" s="17"/>
    </row>
    <row r="5" spans="4:6" s="29" customFormat="1" ht="15.75" customHeight="1">
      <c r="D5" s="10" t="s">
        <v>30</v>
      </c>
      <c r="E5" s="10"/>
      <c r="F5" s="10" t="s">
        <v>28</v>
      </c>
    </row>
    <row r="6" spans="4:6" s="29" customFormat="1" ht="15.75" customHeight="1">
      <c r="D6" s="19" t="s">
        <v>33</v>
      </c>
      <c r="E6" s="10"/>
      <c r="F6" s="10" t="s">
        <v>33</v>
      </c>
    </row>
    <row r="7" spans="4:6" s="29" customFormat="1" ht="15.75" customHeight="1">
      <c r="D7" s="18" t="str">
        <f>'IS'!C6</f>
        <v>31.12.2010</v>
      </c>
      <c r="E7" s="11"/>
      <c r="F7" s="11" t="s">
        <v>60</v>
      </c>
    </row>
    <row r="8" spans="1:6" s="29" customFormat="1" ht="15.75" customHeight="1">
      <c r="A8" s="30" t="s">
        <v>39</v>
      </c>
      <c r="D8" s="19" t="s">
        <v>0</v>
      </c>
      <c r="E8" s="10"/>
      <c r="F8" s="10" t="s">
        <v>0</v>
      </c>
    </row>
    <row r="9" spans="1:6" s="29" customFormat="1" ht="15.75" customHeight="1">
      <c r="A9" s="30" t="s">
        <v>31</v>
      </c>
      <c r="D9" s="20"/>
      <c r="E9" s="9"/>
      <c r="F9" s="9"/>
    </row>
    <row r="10" spans="1:6" s="29" customFormat="1" ht="15.75" customHeight="1">
      <c r="A10" s="29" t="s">
        <v>62</v>
      </c>
      <c r="D10" s="27">
        <v>16322</v>
      </c>
      <c r="E10" s="9"/>
      <c r="F10" s="9">
        <v>13115</v>
      </c>
    </row>
    <row r="11" spans="1:6" s="29" customFormat="1" ht="15.75" customHeight="1">
      <c r="A11" s="29" t="s">
        <v>32</v>
      </c>
      <c r="D11" s="27">
        <v>282</v>
      </c>
      <c r="E11" s="9"/>
      <c r="F11" s="9">
        <v>289</v>
      </c>
    </row>
    <row r="12" spans="1:6" s="29" customFormat="1" ht="15.75" customHeight="1">
      <c r="A12" s="29" t="s">
        <v>89</v>
      </c>
      <c r="D12" s="27">
        <v>450</v>
      </c>
      <c r="E12" s="9"/>
      <c r="F12" s="9">
        <v>0</v>
      </c>
    </row>
    <row r="13" spans="4:6" s="29" customFormat="1" ht="15.75" customHeight="1">
      <c r="D13" s="34">
        <f>SUM(D10:D12)</f>
        <v>17054</v>
      </c>
      <c r="E13" s="9"/>
      <c r="F13" s="31">
        <f>SUM(F10:F11)</f>
        <v>13404</v>
      </c>
    </row>
    <row r="14" spans="1:6" s="29" customFormat="1" ht="15.75" customHeight="1">
      <c r="A14" s="30" t="s">
        <v>34</v>
      </c>
      <c r="D14" s="20"/>
      <c r="E14" s="9"/>
      <c r="F14" s="9"/>
    </row>
    <row r="15" spans="1:6" s="29" customFormat="1" ht="15.75" customHeight="1">
      <c r="A15" s="29" t="s">
        <v>6</v>
      </c>
      <c r="D15" s="27">
        <f>23431+34</f>
        <v>23465</v>
      </c>
      <c r="E15" s="9"/>
      <c r="F15" s="9">
        <v>11386</v>
      </c>
    </row>
    <row r="16" spans="1:6" s="29" customFormat="1" ht="15.75" customHeight="1">
      <c r="A16" s="29" t="s">
        <v>7</v>
      </c>
      <c r="D16" s="27">
        <v>16694</v>
      </c>
      <c r="E16" s="9"/>
      <c r="F16" s="9">
        <v>19778</v>
      </c>
    </row>
    <row r="17" spans="1:6" s="29" customFormat="1" ht="15.75" customHeight="1">
      <c r="A17" s="29" t="s">
        <v>61</v>
      </c>
      <c r="D17" s="27">
        <v>1139</v>
      </c>
      <c r="E17" s="9"/>
      <c r="F17" s="9">
        <v>530</v>
      </c>
    </row>
    <row r="18" spans="1:6" s="29" customFormat="1" ht="15.75" customHeight="1">
      <c r="A18" s="29" t="s">
        <v>71</v>
      </c>
      <c r="D18" s="27">
        <v>7547</v>
      </c>
      <c r="E18" s="9"/>
      <c r="F18" s="9">
        <v>16628</v>
      </c>
    </row>
    <row r="19" spans="1:6" s="29" customFormat="1" ht="15.75" customHeight="1">
      <c r="A19" s="29" t="s">
        <v>8</v>
      </c>
      <c r="D19" s="27">
        <v>4975</v>
      </c>
      <c r="E19" s="9"/>
      <c r="F19" s="9">
        <v>4694</v>
      </c>
    </row>
    <row r="20" spans="4:6" s="29" customFormat="1" ht="15.75" customHeight="1">
      <c r="D20" s="35">
        <f>SUM(D15:D19)</f>
        <v>53820</v>
      </c>
      <c r="E20" s="9"/>
      <c r="F20" s="31">
        <f>SUM(F15:F19)</f>
        <v>53016</v>
      </c>
    </row>
    <row r="21" spans="1:6" s="29" customFormat="1" ht="19.5" customHeight="1" thickBot="1">
      <c r="A21" s="30" t="s">
        <v>40</v>
      </c>
      <c r="D21" s="36">
        <f>D20+D13</f>
        <v>70874</v>
      </c>
      <c r="E21" s="9"/>
      <c r="F21" s="32">
        <f>F20+F13</f>
        <v>66420</v>
      </c>
    </row>
    <row r="22" spans="4:6" s="29" customFormat="1" ht="15.75" customHeight="1" thickTop="1">
      <c r="D22" s="20"/>
      <c r="E22" s="9"/>
      <c r="F22" s="9"/>
    </row>
    <row r="23" spans="1:6" s="29" customFormat="1" ht="15.75" customHeight="1">
      <c r="A23" s="30" t="s">
        <v>41</v>
      </c>
      <c r="D23" s="20"/>
      <c r="E23" s="9"/>
      <c r="F23" s="9"/>
    </row>
    <row r="24" spans="1:6" s="29" customFormat="1" ht="15.75" customHeight="1">
      <c r="A24" s="30" t="s">
        <v>46</v>
      </c>
      <c r="D24" s="20"/>
      <c r="E24" s="9"/>
      <c r="F24" s="9"/>
    </row>
    <row r="25" spans="1:6" s="29" customFormat="1" ht="15.75" customHeight="1">
      <c r="A25" s="29" t="s">
        <v>10</v>
      </c>
      <c r="D25" s="27">
        <v>46000</v>
      </c>
      <c r="E25" s="9"/>
      <c r="F25" s="9">
        <v>46000</v>
      </c>
    </row>
    <row r="26" spans="1:6" s="29" customFormat="1" ht="15.75" customHeight="1">
      <c r="A26" s="29" t="s">
        <v>51</v>
      </c>
      <c r="D26" s="27">
        <v>1158</v>
      </c>
      <c r="E26" s="9"/>
      <c r="F26" s="9">
        <v>1308</v>
      </c>
    </row>
    <row r="27" spans="1:6" s="29" customFormat="1" ht="15.75" customHeight="1">
      <c r="A27" s="29" t="s">
        <v>22</v>
      </c>
      <c r="D27" s="27">
        <v>11149</v>
      </c>
      <c r="E27" s="9"/>
      <c r="F27" s="9">
        <v>6694</v>
      </c>
    </row>
    <row r="28" spans="4:6" s="29" customFormat="1" ht="15.75" customHeight="1">
      <c r="D28" s="34">
        <f>SUM(D25:D27)</f>
        <v>58307</v>
      </c>
      <c r="E28" s="9"/>
      <c r="F28" s="31">
        <f>SUM(F25:F27)</f>
        <v>54002</v>
      </c>
    </row>
    <row r="29" spans="1:6" s="29" customFormat="1" ht="15.75" customHeight="1">
      <c r="A29" s="30" t="s">
        <v>42</v>
      </c>
      <c r="D29" s="20"/>
      <c r="E29" s="9"/>
      <c r="F29" s="9"/>
    </row>
    <row r="30" spans="1:6" s="29" customFormat="1" ht="15.75" customHeight="1">
      <c r="A30" s="30" t="s">
        <v>43</v>
      </c>
      <c r="D30" s="20"/>
      <c r="E30" s="9"/>
      <c r="F30" s="9"/>
    </row>
    <row r="31" spans="1:6" s="29" customFormat="1" ht="15.75" customHeight="1">
      <c r="A31" s="29" t="s">
        <v>24</v>
      </c>
      <c r="D31" s="27">
        <v>201</v>
      </c>
      <c r="E31" s="9"/>
      <c r="F31" s="9">
        <v>339</v>
      </c>
    </row>
    <row r="32" spans="1:6" s="29" customFormat="1" ht="15.75" customHeight="1">
      <c r="A32" s="29" t="s">
        <v>90</v>
      </c>
      <c r="D32" s="27">
        <v>0</v>
      </c>
      <c r="E32" s="9"/>
      <c r="F32" s="9">
        <v>437</v>
      </c>
    </row>
    <row r="33" spans="1:6" s="29" customFormat="1" ht="15.75" customHeight="1">
      <c r="A33" s="29" t="s">
        <v>11</v>
      </c>
      <c r="D33" s="27">
        <v>780</v>
      </c>
      <c r="E33" s="9"/>
      <c r="F33" s="9">
        <v>350</v>
      </c>
    </row>
    <row r="34" spans="4:6" s="29" customFormat="1" ht="15.75" customHeight="1">
      <c r="D34" s="34">
        <f>SUM(D31:D33)</f>
        <v>981</v>
      </c>
      <c r="E34" s="9"/>
      <c r="F34" s="31">
        <f>SUM(F31:F33)</f>
        <v>1126</v>
      </c>
    </row>
    <row r="35" spans="1:6" s="29" customFormat="1" ht="15.75" customHeight="1">
      <c r="A35" s="30" t="s">
        <v>35</v>
      </c>
      <c r="D35" s="20"/>
      <c r="E35" s="9"/>
      <c r="F35" s="9"/>
    </row>
    <row r="36" spans="1:6" s="29" customFormat="1" ht="15.75" customHeight="1">
      <c r="A36" s="29" t="s">
        <v>9</v>
      </c>
      <c r="D36" s="27">
        <v>11367</v>
      </c>
      <c r="E36" s="9"/>
      <c r="F36" s="9">
        <v>10920</v>
      </c>
    </row>
    <row r="37" spans="1:6" s="29" customFormat="1" ht="15.75" customHeight="1">
      <c r="A37" s="29" t="s">
        <v>24</v>
      </c>
      <c r="D37" s="27">
        <v>207</v>
      </c>
      <c r="E37" s="9"/>
      <c r="F37" s="9">
        <v>172</v>
      </c>
    </row>
    <row r="38" spans="1:6" s="29" customFormat="1" ht="15.75" customHeight="1">
      <c r="A38" s="29" t="s">
        <v>3</v>
      </c>
      <c r="D38" s="27">
        <v>12</v>
      </c>
      <c r="E38" s="9"/>
      <c r="F38" s="9">
        <v>0</v>
      </c>
    </row>
    <row r="39" spans="1:6" s="29" customFormat="1" ht="15.75" customHeight="1">
      <c r="A39" s="29" t="s">
        <v>90</v>
      </c>
      <c r="D39" s="27">
        <v>0</v>
      </c>
      <c r="E39" s="9"/>
      <c r="F39" s="9">
        <v>200</v>
      </c>
    </row>
    <row r="40" spans="4:6" s="29" customFormat="1" ht="15.75" customHeight="1">
      <c r="D40" s="35">
        <f>SUM(D36:D39)</f>
        <v>11586</v>
      </c>
      <c r="E40" s="9"/>
      <c r="F40" s="31">
        <f>SUM(F36:F39)</f>
        <v>11292</v>
      </c>
    </row>
    <row r="41" spans="1:6" s="29" customFormat="1" ht="15.75" customHeight="1">
      <c r="A41" s="30" t="s">
        <v>44</v>
      </c>
      <c r="D41" s="21">
        <f>D40+D34</f>
        <v>12567</v>
      </c>
      <c r="E41" s="9"/>
      <c r="F41" s="33">
        <f>F40+F34</f>
        <v>12418</v>
      </c>
    </row>
    <row r="42" spans="1:6" s="29" customFormat="1" ht="19.5" customHeight="1" thickBot="1">
      <c r="A42" s="30" t="s">
        <v>45</v>
      </c>
      <c r="D42" s="36">
        <f>D41+D28</f>
        <v>70874</v>
      </c>
      <c r="E42" s="9"/>
      <c r="F42" s="32">
        <f>F41+F28</f>
        <v>66420</v>
      </c>
    </row>
    <row r="43" spans="4:6" s="29" customFormat="1" ht="15.75" customHeight="1" thickTop="1">
      <c r="D43" s="20"/>
      <c r="E43" s="9"/>
      <c r="F43" s="9"/>
    </row>
    <row r="44" spans="1:6" s="29" customFormat="1" ht="15.75" customHeight="1">
      <c r="A44" s="29" t="s">
        <v>36</v>
      </c>
      <c r="D44" s="28">
        <f>ROUND(D28/92000,2)</f>
        <v>0.63</v>
      </c>
      <c r="E44" s="15"/>
      <c r="F44" s="15">
        <f>ROUND(F28/92000,2)</f>
        <v>0.59</v>
      </c>
    </row>
    <row r="45" spans="4:6" ht="10.5" customHeight="1">
      <c r="D45" s="3"/>
      <c r="E45" s="5"/>
      <c r="F45" s="5"/>
    </row>
    <row r="47" s="2" customFormat="1" ht="15.75" customHeight="1"/>
    <row r="48" s="2" customFormat="1" ht="15.75" customHeight="1"/>
    <row r="49" s="2" customFormat="1" ht="15.75" customHeight="1"/>
  </sheetData>
  <sheetProtection/>
  <mergeCells count="1">
    <mergeCell ref="A3:F3"/>
  </mergeCells>
  <printOptions horizontalCentered="1"/>
  <pageMargins left="0.1968503937007874" right="0.1968503937007874" top="0.3937007874015748" bottom="0.3937007874015748" header="0" footer="0.1968503937007874"/>
  <pageSetup fitToHeight="1" fitToWidth="1" horizontalDpi="600" verticalDpi="600" orientation="portrait" paperSize="9" scale="98" r:id="rId2"/>
  <headerFooter alignWithMargins="0">
    <oddFooter>&amp;C&amp;[- 2 -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zoomScalePageLayoutView="0" workbookViewId="0" topLeftCell="A25">
      <selection activeCell="I30" sqref="I30"/>
    </sheetView>
  </sheetViews>
  <sheetFormatPr defaultColWidth="12.7109375" defaultRowHeight="15" customHeight="1"/>
  <cols>
    <col min="1" max="1" width="12.7109375" style="7" customWidth="1"/>
    <col min="2" max="2" width="18.00390625" style="7" customWidth="1"/>
    <col min="3" max="8" width="14.7109375" style="7" customWidth="1"/>
    <col min="9" max="16384" width="12.7109375" style="7" customWidth="1"/>
  </cols>
  <sheetData>
    <row r="1" spans="2:3" s="2" customFormat="1" ht="65.25" customHeight="1">
      <c r="B1" s="23"/>
      <c r="C1" s="23"/>
    </row>
    <row r="2" s="2" customFormat="1" ht="9" customHeight="1">
      <c r="A2" s="1"/>
    </row>
    <row r="3" spans="1:8" s="9" customFormat="1" ht="35.25" customHeight="1">
      <c r="A3" s="88" t="s">
        <v>118</v>
      </c>
      <c r="B3" s="89"/>
      <c r="C3" s="89"/>
      <c r="D3" s="89"/>
      <c r="E3" s="89"/>
      <c r="F3" s="89"/>
      <c r="G3" s="89"/>
      <c r="H3" s="89"/>
    </row>
    <row r="4" ht="15" customHeight="1">
      <c r="A4" s="8"/>
    </row>
    <row r="5" spans="1:6" ht="20.25" customHeight="1">
      <c r="A5" s="8"/>
      <c r="C5" s="95" t="s">
        <v>67</v>
      </c>
      <c r="D5" s="96"/>
      <c r="E5" s="96"/>
      <c r="F5" s="97"/>
    </row>
    <row r="6" spans="1:8" ht="15" customHeight="1">
      <c r="A6" s="8"/>
      <c r="C6" s="10"/>
      <c r="D6" s="10"/>
      <c r="E6" s="10"/>
      <c r="F6" s="10"/>
      <c r="G6" s="10"/>
      <c r="H6" s="10"/>
    </row>
    <row r="7" spans="1:8" ht="15" customHeight="1">
      <c r="A7" s="8"/>
      <c r="C7" s="94" t="s">
        <v>69</v>
      </c>
      <c r="D7" s="94"/>
      <c r="E7" s="44" t="s">
        <v>70</v>
      </c>
      <c r="F7" s="44"/>
      <c r="G7" s="44"/>
      <c r="H7" s="10"/>
    </row>
    <row r="8" spans="3:8" s="37" customFormat="1" ht="25.5">
      <c r="C8" s="53" t="s">
        <v>63</v>
      </c>
      <c r="D8" s="53" t="s">
        <v>64</v>
      </c>
      <c r="E8" s="53" t="s">
        <v>65</v>
      </c>
      <c r="F8" s="53" t="s">
        <v>73</v>
      </c>
      <c r="G8" s="38" t="s">
        <v>72</v>
      </c>
      <c r="H8" s="38" t="s">
        <v>68</v>
      </c>
    </row>
    <row r="9" spans="3:7" s="37" customFormat="1" ht="7.5" customHeight="1">
      <c r="C9" s="39"/>
      <c r="D9" s="39"/>
      <c r="E9" s="39"/>
      <c r="F9" s="39"/>
      <c r="G9" s="39"/>
    </row>
    <row r="10" spans="1:8" s="37" customFormat="1" ht="15" customHeight="1">
      <c r="A10" s="41"/>
      <c r="C10" s="54" t="s">
        <v>0</v>
      </c>
      <c r="D10" s="54" t="s">
        <v>0</v>
      </c>
      <c r="E10" s="54" t="s">
        <v>0</v>
      </c>
      <c r="F10" s="54" t="s">
        <v>0</v>
      </c>
      <c r="G10" s="54" t="s">
        <v>0</v>
      </c>
      <c r="H10" s="54" t="s">
        <v>0</v>
      </c>
    </row>
    <row r="11" spans="1:8" s="37" customFormat="1" ht="15" customHeight="1">
      <c r="A11" s="41"/>
      <c r="C11" s="39"/>
      <c r="D11" s="39"/>
      <c r="E11" s="39"/>
      <c r="F11" s="39"/>
      <c r="G11" s="39"/>
      <c r="H11" s="39"/>
    </row>
    <row r="12" spans="1:8" s="37" customFormat="1" ht="18" customHeight="1">
      <c r="A12" s="40" t="s">
        <v>104</v>
      </c>
      <c r="C12" s="79" t="s">
        <v>105</v>
      </c>
      <c r="D12" s="37">
        <v>0</v>
      </c>
      <c r="E12" s="37">
        <v>-551</v>
      </c>
      <c r="F12" s="37">
        <f aca="true" t="shared" si="0" ref="F12:F17">SUM(C12:E12)</f>
        <v>-551</v>
      </c>
      <c r="G12" s="37">
        <v>0</v>
      </c>
      <c r="H12" s="37">
        <f aca="true" t="shared" si="1" ref="H12:H17">F12+G12</f>
        <v>-551</v>
      </c>
    </row>
    <row r="13" spans="1:8" s="37" customFormat="1" ht="24.75" customHeight="1">
      <c r="A13" s="98" t="s">
        <v>106</v>
      </c>
      <c r="B13" s="98"/>
      <c r="C13" s="42">
        <v>35500</v>
      </c>
      <c r="D13" s="37">
        <v>0</v>
      </c>
      <c r="E13" s="37">
        <v>0</v>
      </c>
      <c r="F13" s="37">
        <f t="shared" si="0"/>
        <v>35500</v>
      </c>
      <c r="G13" s="37">
        <v>0</v>
      </c>
      <c r="H13" s="37">
        <f t="shared" si="1"/>
        <v>35500</v>
      </c>
    </row>
    <row r="14" spans="1:8" s="37" customFormat="1" ht="12.75">
      <c r="A14" s="80" t="s">
        <v>122</v>
      </c>
      <c r="B14" s="80"/>
      <c r="C14" s="42">
        <v>10500</v>
      </c>
      <c r="D14" s="37">
        <v>3150</v>
      </c>
      <c r="F14" s="37">
        <f t="shared" si="0"/>
        <v>13650</v>
      </c>
      <c r="G14" s="37">
        <v>0</v>
      </c>
      <c r="H14" s="37">
        <f t="shared" si="1"/>
        <v>13650</v>
      </c>
    </row>
    <row r="15" spans="1:8" s="37" customFormat="1" ht="12.75">
      <c r="A15" s="81" t="s">
        <v>123</v>
      </c>
      <c r="B15" s="80"/>
      <c r="C15" s="42">
        <v>0</v>
      </c>
      <c r="D15" s="37">
        <v>-1842</v>
      </c>
      <c r="F15" s="37">
        <f t="shared" si="0"/>
        <v>-1842</v>
      </c>
      <c r="G15" s="37">
        <v>0</v>
      </c>
      <c r="H15" s="37">
        <f t="shared" si="1"/>
        <v>-1842</v>
      </c>
    </row>
    <row r="16" spans="1:8" s="37" customFormat="1" ht="12.75">
      <c r="A16" s="81" t="s">
        <v>74</v>
      </c>
      <c r="B16" s="80"/>
      <c r="C16" s="42">
        <v>0</v>
      </c>
      <c r="D16" s="37">
        <v>0</v>
      </c>
      <c r="E16" s="37">
        <v>-1380</v>
      </c>
      <c r="F16" s="37">
        <f t="shared" si="0"/>
        <v>-1380</v>
      </c>
      <c r="H16" s="37">
        <f t="shared" si="1"/>
        <v>-1380</v>
      </c>
    </row>
    <row r="17" spans="1:8" s="37" customFormat="1" ht="26.25" customHeight="1">
      <c r="A17" s="98" t="s">
        <v>107</v>
      </c>
      <c r="B17" s="98"/>
      <c r="C17" s="37">
        <v>0</v>
      </c>
      <c r="D17" s="37">
        <v>0</v>
      </c>
      <c r="E17" s="37">
        <v>8625</v>
      </c>
      <c r="F17" s="37">
        <f t="shared" si="0"/>
        <v>8625</v>
      </c>
      <c r="G17" s="37">
        <v>0</v>
      </c>
      <c r="H17" s="37">
        <f t="shared" si="1"/>
        <v>8625</v>
      </c>
    </row>
    <row r="18" s="37" customFormat="1" ht="9" customHeight="1"/>
    <row r="19" spans="1:8" s="40" customFormat="1" ht="18" customHeight="1" thickBot="1">
      <c r="A19" s="40" t="s">
        <v>120</v>
      </c>
      <c r="C19" s="43">
        <f>SUM(C13:C17)</f>
        <v>46000</v>
      </c>
      <c r="D19" s="43">
        <f>SUM(D13:D17)</f>
        <v>1308</v>
      </c>
      <c r="E19" s="43">
        <f>SUM(E12:E17)</f>
        <v>6694</v>
      </c>
      <c r="F19" s="43">
        <f>SUM(F12:F17)</f>
        <v>54002</v>
      </c>
      <c r="G19" s="43">
        <f>SUM(G13:G17)</f>
        <v>0</v>
      </c>
      <c r="H19" s="43">
        <f>SUM(H12:H17)</f>
        <v>54002</v>
      </c>
    </row>
    <row r="20" spans="3:8" s="40" customFormat="1" ht="9" customHeight="1" thickTop="1">
      <c r="C20" s="13"/>
      <c r="D20" s="13"/>
      <c r="E20" s="13"/>
      <c r="F20" s="13"/>
      <c r="G20" s="13"/>
      <c r="H20" s="13"/>
    </row>
    <row r="21" spans="1:8" s="40" customFormat="1" ht="18" customHeight="1">
      <c r="A21" s="37" t="s">
        <v>108</v>
      </c>
      <c r="C21" s="13"/>
      <c r="D21" s="13"/>
      <c r="E21" s="13"/>
      <c r="F21" s="13"/>
      <c r="G21" s="13"/>
      <c r="H21" s="13"/>
    </row>
    <row r="22" spans="1:8" s="40" customFormat="1" ht="18" customHeight="1">
      <c r="A22" s="37"/>
      <c r="C22" s="13"/>
      <c r="D22" s="13"/>
      <c r="E22" s="13"/>
      <c r="F22" s="13"/>
      <c r="G22" s="13"/>
      <c r="H22" s="13"/>
    </row>
    <row r="23" spans="1:8" s="40" customFormat="1" ht="18" customHeight="1">
      <c r="A23" s="37"/>
      <c r="C23" s="13"/>
      <c r="D23" s="13"/>
      <c r="E23" s="13"/>
      <c r="F23" s="13"/>
      <c r="G23" s="13"/>
      <c r="H23" s="13"/>
    </row>
    <row r="24" spans="1:8" s="37" customFormat="1" ht="18" customHeight="1">
      <c r="A24" s="40" t="s">
        <v>66</v>
      </c>
      <c r="C24" s="42">
        <v>46000</v>
      </c>
      <c r="D24" s="37">
        <v>1308</v>
      </c>
      <c r="E24" s="37">
        <v>6694</v>
      </c>
      <c r="F24" s="37">
        <f>SUM(C24:E24)</f>
        <v>54002</v>
      </c>
      <c r="G24" s="37">
        <v>0</v>
      </c>
      <c r="H24" s="37">
        <f>F24+G24</f>
        <v>54002</v>
      </c>
    </row>
    <row r="25" spans="1:8" s="37" customFormat="1" ht="12.75">
      <c r="A25" s="81" t="s">
        <v>123</v>
      </c>
      <c r="B25" s="80"/>
      <c r="C25" s="42">
        <v>0</v>
      </c>
      <c r="D25" s="37">
        <v>-150</v>
      </c>
      <c r="F25" s="37">
        <f>SUM(C25:E25)</f>
        <v>-150</v>
      </c>
      <c r="G25" s="37">
        <v>0</v>
      </c>
      <c r="H25" s="37">
        <f>F25+G25</f>
        <v>-150</v>
      </c>
    </row>
    <row r="26" spans="1:8" s="37" customFormat="1" ht="18" customHeight="1">
      <c r="A26" s="37" t="s">
        <v>127</v>
      </c>
      <c r="C26" s="37">
        <v>0</v>
      </c>
      <c r="D26" s="37">
        <v>0</v>
      </c>
      <c r="E26" s="37">
        <v>-2760</v>
      </c>
      <c r="F26" s="37">
        <f>SUM(C26:E26)</f>
        <v>-2760</v>
      </c>
      <c r="G26" s="37">
        <v>0</v>
      </c>
      <c r="H26" s="37">
        <f>F26+G26</f>
        <v>-2760</v>
      </c>
    </row>
    <row r="27" spans="1:8" s="37" customFormat="1" ht="27.75" customHeight="1">
      <c r="A27" s="98" t="s">
        <v>88</v>
      </c>
      <c r="B27" s="98"/>
      <c r="C27" s="37">
        <v>0</v>
      </c>
      <c r="D27" s="37">
        <v>0</v>
      </c>
      <c r="E27" s="37">
        <f>'IS'!F22</f>
        <v>7215</v>
      </c>
      <c r="F27" s="37">
        <f>SUM(C27:E27)</f>
        <v>7215</v>
      </c>
      <c r="G27" s="37">
        <v>0</v>
      </c>
      <c r="H27" s="37">
        <f>F27+G27</f>
        <v>7215</v>
      </c>
    </row>
    <row r="28" s="37" customFormat="1" ht="9" customHeight="1"/>
    <row r="29" spans="1:8" s="40" customFormat="1" ht="18" customHeight="1" thickBot="1">
      <c r="A29" s="40" t="s">
        <v>121</v>
      </c>
      <c r="C29" s="43">
        <f>SUM(C24:C26)</f>
        <v>46000</v>
      </c>
      <c r="D29" s="43">
        <f>SUM(D24:D26)</f>
        <v>1158</v>
      </c>
      <c r="E29" s="43">
        <f>SUM(E24:E27)</f>
        <v>11149</v>
      </c>
      <c r="F29" s="43">
        <f>SUM(F24:F27)</f>
        <v>58307</v>
      </c>
      <c r="G29" s="43">
        <f>SUM(G24:G27)</f>
        <v>0</v>
      </c>
      <c r="H29" s="43">
        <f>SUM(H24:H27)</f>
        <v>58307</v>
      </c>
    </row>
    <row r="30" spans="3:8" s="40" customFormat="1" ht="15" customHeight="1" thickTop="1">
      <c r="C30" s="13"/>
      <c r="D30" s="13"/>
      <c r="E30" s="13"/>
      <c r="F30" s="13"/>
      <c r="G30" s="13"/>
      <c r="H30" s="13"/>
    </row>
    <row r="31" s="37" customFormat="1" ht="15.75" customHeight="1"/>
    <row r="32" s="2" customFormat="1" ht="15" customHeight="1"/>
    <row r="33" s="2" customFormat="1" ht="15" customHeight="1"/>
    <row r="34" s="2" customFormat="1" ht="15" customHeight="1"/>
    <row r="35" s="2" customFormat="1" ht="15" customHeight="1"/>
    <row r="36" s="2" customFormat="1" ht="15" customHeight="1"/>
    <row r="37" s="2" customFormat="1" ht="15" customHeight="1"/>
    <row r="38" spans="1:2" ht="15" customHeight="1">
      <c r="A38" s="70"/>
      <c r="B38" s="4"/>
    </row>
  </sheetData>
  <sheetProtection/>
  <mergeCells count="6">
    <mergeCell ref="A3:H3"/>
    <mergeCell ref="C7:D7"/>
    <mergeCell ref="C5:F5"/>
    <mergeCell ref="A27:B27"/>
    <mergeCell ref="A13:B13"/>
    <mergeCell ref="A17:B17"/>
  </mergeCells>
  <printOptions horizontalCentered="1"/>
  <pageMargins left="0.1968503937007874" right="0.1968503937007874" top="0.3937007874015748" bottom="0.3937007874015748" header="0" footer="0.1968503937007874"/>
  <pageSetup fitToHeight="1" fitToWidth="1" horizontalDpi="600" verticalDpi="600" orientation="landscape" paperSize="9" scale="88" r:id="rId2"/>
  <headerFooter alignWithMargins="0">
    <oddFooter>&amp;C&amp;[- 3 -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80"/>
  <sheetViews>
    <sheetView tabSelected="1" view="pageBreakPreview" zoomScaleSheetLayoutView="100" zoomScalePageLayoutView="0" workbookViewId="0" topLeftCell="A52">
      <selection activeCell="I34" sqref="I34"/>
    </sheetView>
  </sheetViews>
  <sheetFormatPr defaultColWidth="9.140625" defaultRowHeight="15" customHeight="1"/>
  <cols>
    <col min="1" max="1" width="2.140625" style="46" customWidth="1"/>
    <col min="2" max="2" width="8.7109375" style="46" customWidth="1"/>
    <col min="3" max="3" width="47.7109375" style="46" customWidth="1"/>
    <col min="4" max="4" width="15.7109375" style="46" customWidth="1"/>
    <col min="5" max="5" width="2.7109375" style="46" customWidth="1"/>
    <col min="6" max="6" width="15.7109375" style="50" customWidth="1"/>
    <col min="7" max="16384" width="9.140625" style="45" customWidth="1"/>
  </cols>
  <sheetData>
    <row r="1" spans="2:5" s="2" customFormat="1" ht="65.25" customHeight="1">
      <c r="B1" s="23"/>
      <c r="C1" s="23"/>
      <c r="D1" s="23"/>
      <c r="E1" s="24"/>
    </row>
    <row r="2" s="2" customFormat="1" ht="9" customHeight="1">
      <c r="A2" s="1"/>
    </row>
    <row r="3" spans="1:6" s="9" customFormat="1" ht="35.25" customHeight="1">
      <c r="A3" s="88" t="s">
        <v>119</v>
      </c>
      <c r="B3" s="89"/>
      <c r="C3" s="89"/>
      <c r="D3" s="89"/>
      <c r="E3" s="89"/>
      <c r="F3" s="89"/>
    </row>
    <row r="4" spans="1:2" s="2" customFormat="1" ht="8.25" customHeight="1">
      <c r="A4" s="17"/>
      <c r="B4" s="17"/>
    </row>
    <row r="5" spans="1:6" ht="38.25">
      <c r="A5" s="45"/>
      <c r="D5" s="69" t="s">
        <v>102</v>
      </c>
      <c r="F5" s="68" t="s">
        <v>101</v>
      </c>
    </row>
    <row r="6" spans="4:6" ht="15" customHeight="1">
      <c r="D6" s="18" t="str">
        <f>'IS'!C6</f>
        <v>31.12.2010</v>
      </c>
      <c r="E6" s="10"/>
      <c r="F6" s="11" t="str">
        <f>'IS'!G6</f>
        <v>31.12.2009</v>
      </c>
    </row>
    <row r="7" spans="4:6" ht="15" customHeight="1">
      <c r="D7" s="61" t="s">
        <v>0</v>
      </c>
      <c r="E7" s="48"/>
      <c r="F7" s="47" t="s">
        <v>0</v>
      </c>
    </row>
    <row r="8" spans="1:5" ht="15" customHeight="1">
      <c r="A8" s="49" t="s">
        <v>26</v>
      </c>
      <c r="D8" s="62"/>
      <c r="E8" s="48"/>
    </row>
    <row r="9" spans="4:5" ht="6" customHeight="1">
      <c r="D9" s="62"/>
      <c r="E9" s="48"/>
    </row>
    <row r="10" spans="1:6" ht="15" customHeight="1">
      <c r="A10" s="49" t="s">
        <v>2</v>
      </c>
      <c r="D10" s="63">
        <v>7928</v>
      </c>
      <c r="E10" s="48"/>
      <c r="F10" s="72">
        <v>8796</v>
      </c>
    </row>
    <row r="11" spans="4:6" ht="6" customHeight="1">
      <c r="D11" s="64"/>
      <c r="F11" s="72"/>
    </row>
    <row r="12" spans="1:6" ht="15" customHeight="1">
      <c r="A12" s="46" t="s">
        <v>37</v>
      </c>
      <c r="D12" s="63"/>
      <c r="F12" s="72"/>
    </row>
    <row r="13" spans="2:6" ht="15" customHeight="1">
      <c r="B13" s="46" t="s">
        <v>13</v>
      </c>
      <c r="D13" s="63">
        <v>1146</v>
      </c>
      <c r="F13" s="72">
        <v>437</v>
      </c>
    </row>
    <row r="14" spans="2:6" ht="15" customHeight="1">
      <c r="B14" s="46" t="s">
        <v>53</v>
      </c>
      <c r="D14" s="63">
        <v>7</v>
      </c>
      <c r="F14" s="72">
        <v>3</v>
      </c>
    </row>
    <row r="15" spans="2:6" ht="15" customHeight="1">
      <c r="B15" s="46" t="s">
        <v>23</v>
      </c>
      <c r="D15" s="63">
        <v>35</v>
      </c>
      <c r="F15" s="72">
        <v>83</v>
      </c>
    </row>
    <row r="16" spans="2:6" ht="15" customHeight="1">
      <c r="B16" s="46" t="s">
        <v>14</v>
      </c>
      <c r="D16" s="63">
        <v>-354</v>
      </c>
      <c r="F16" s="72">
        <v>-93</v>
      </c>
    </row>
    <row r="17" spans="2:6" ht="15" customHeight="1">
      <c r="B17" s="46" t="s">
        <v>124</v>
      </c>
      <c r="D17" s="63">
        <v>-141</v>
      </c>
      <c r="F17" s="72">
        <v>28</v>
      </c>
    </row>
    <row r="18" spans="2:6" ht="15" customHeight="1">
      <c r="B18" s="46" t="s">
        <v>55</v>
      </c>
      <c r="D18" s="20">
        <v>-225</v>
      </c>
      <c r="F18" s="74">
        <v>0</v>
      </c>
    </row>
    <row r="19" spans="2:6" ht="15" customHeight="1">
      <c r="B19" s="46" t="s">
        <v>112</v>
      </c>
      <c r="D19" s="21">
        <v>0</v>
      </c>
      <c r="F19" s="73">
        <v>-3105</v>
      </c>
    </row>
    <row r="20" spans="4:6" ht="6" customHeight="1">
      <c r="D20" s="20"/>
      <c r="F20" s="74"/>
    </row>
    <row r="21" spans="1:6" ht="15" customHeight="1">
      <c r="A21" s="49" t="s">
        <v>15</v>
      </c>
      <c r="D21" s="63">
        <f>SUM(D10:D19)</f>
        <v>8396</v>
      </c>
      <c r="F21" s="72">
        <f>SUM(F10:F19)</f>
        <v>6149</v>
      </c>
    </row>
    <row r="22" spans="4:6" ht="6" customHeight="1">
      <c r="D22" s="63"/>
      <c r="F22" s="72"/>
    </row>
    <row r="23" spans="1:6" ht="15" customHeight="1">
      <c r="A23" s="49" t="s">
        <v>16</v>
      </c>
      <c r="D23" s="63"/>
      <c r="F23" s="72"/>
    </row>
    <row r="24" spans="1:6" ht="15" customHeight="1">
      <c r="A24" s="46" t="s">
        <v>109</v>
      </c>
      <c r="D24" s="63">
        <v>-12079</v>
      </c>
      <c r="F24" s="72">
        <v>-239</v>
      </c>
    </row>
    <row r="25" spans="1:6" ht="15" customHeight="1">
      <c r="A25" s="46" t="s">
        <v>110</v>
      </c>
      <c r="D25" s="63">
        <v>3084</v>
      </c>
      <c r="F25" s="72">
        <v>-6715</v>
      </c>
    </row>
    <row r="26" spans="1:6" ht="15" customHeight="1">
      <c r="A26" s="46" t="s">
        <v>128</v>
      </c>
      <c r="D26" s="21">
        <v>447</v>
      </c>
      <c r="F26" s="73">
        <v>5456</v>
      </c>
    </row>
    <row r="27" spans="4:6" ht="6" customHeight="1">
      <c r="D27" s="20"/>
      <c r="F27" s="74"/>
    </row>
    <row r="28" spans="1:8" ht="15" customHeight="1">
      <c r="A28" s="49" t="s">
        <v>91</v>
      </c>
      <c r="D28" s="63">
        <f>SUM(D21:D26)</f>
        <v>-152</v>
      </c>
      <c r="F28" s="72">
        <f>SUM(F21:F26)</f>
        <v>4651</v>
      </c>
      <c r="H28" s="72"/>
    </row>
    <row r="29" spans="4:6" ht="6" customHeight="1">
      <c r="D29" s="63"/>
      <c r="F29" s="72"/>
    </row>
    <row r="30" spans="1:6" ht="15" customHeight="1">
      <c r="A30" s="46" t="s">
        <v>17</v>
      </c>
      <c r="D30" s="63">
        <f>-D15</f>
        <v>-35</v>
      </c>
      <c r="F30" s="72">
        <v>-83</v>
      </c>
    </row>
    <row r="31" spans="1:6" ht="15" customHeight="1">
      <c r="A31" s="46" t="s">
        <v>25</v>
      </c>
      <c r="D31" s="20">
        <v>-878</v>
      </c>
      <c r="E31" s="48"/>
      <c r="F31" s="74">
        <v>-425</v>
      </c>
    </row>
    <row r="32" spans="1:6" ht="15" customHeight="1">
      <c r="A32" s="46" t="s">
        <v>18</v>
      </c>
      <c r="D32" s="21">
        <f>-D16</f>
        <v>354</v>
      </c>
      <c r="F32" s="73">
        <v>93</v>
      </c>
    </row>
    <row r="33" spans="4:6" ht="6" customHeight="1">
      <c r="D33" s="20"/>
      <c r="F33" s="74"/>
    </row>
    <row r="34" spans="1:6" ht="15" customHeight="1">
      <c r="A34" s="49" t="s">
        <v>92</v>
      </c>
      <c r="D34" s="63">
        <f>SUM(D28:D32)</f>
        <v>-711</v>
      </c>
      <c r="F34" s="72">
        <f>SUM(F28:F32)</f>
        <v>4236</v>
      </c>
    </row>
    <row r="35" spans="4:6" ht="6" customHeight="1">
      <c r="D35" s="63"/>
      <c r="F35" s="72"/>
    </row>
    <row r="36" spans="1:6" ht="15" customHeight="1">
      <c r="A36" s="49" t="s">
        <v>52</v>
      </c>
      <c r="D36" s="63"/>
      <c r="F36" s="72"/>
    </row>
    <row r="37" spans="1:6" ht="6" customHeight="1">
      <c r="A37" s="49"/>
      <c r="D37" s="63"/>
      <c r="F37" s="72"/>
    </row>
    <row r="38" spans="1:6" ht="12.75">
      <c r="A38" s="46" t="s">
        <v>19</v>
      </c>
      <c r="D38" s="20">
        <v>-4350</v>
      </c>
      <c r="F38" s="72">
        <v>-997</v>
      </c>
    </row>
    <row r="39" spans="1:6" ht="12.75">
      <c r="A39" s="46" t="s">
        <v>111</v>
      </c>
      <c r="D39" s="20">
        <v>0</v>
      </c>
      <c r="F39" s="72">
        <v>7495</v>
      </c>
    </row>
    <row r="40" spans="1:6" ht="12.75">
      <c r="A40" s="46" t="s">
        <v>99</v>
      </c>
      <c r="D40" s="20">
        <v>-450</v>
      </c>
      <c r="F40" s="72">
        <v>0</v>
      </c>
    </row>
    <row r="41" spans="1:6" ht="12.75">
      <c r="A41" s="45" t="s">
        <v>98</v>
      </c>
      <c r="D41" s="21">
        <v>420</v>
      </c>
      <c r="F41" s="99" t="s">
        <v>129</v>
      </c>
    </row>
    <row r="42" spans="4:6" ht="6" customHeight="1">
      <c r="D42" s="20"/>
      <c r="F42" s="74"/>
    </row>
    <row r="43" spans="1:6" ht="15" customHeight="1">
      <c r="A43" s="49" t="s">
        <v>94</v>
      </c>
      <c r="D43" s="63">
        <f>SUM(D38:D42)</f>
        <v>-4380</v>
      </c>
      <c r="F43" s="72">
        <f>SUM(F38:F42)</f>
        <v>6498</v>
      </c>
    </row>
    <row r="44" spans="4:6" ht="6" customHeight="1">
      <c r="D44" s="63"/>
      <c r="F44" s="72"/>
    </row>
    <row r="45" spans="1:6" ht="15" customHeight="1">
      <c r="A45" s="49" t="s">
        <v>38</v>
      </c>
      <c r="D45" s="63"/>
      <c r="F45" s="72"/>
    </row>
    <row r="46" spans="1:6" ht="6" customHeight="1">
      <c r="A46" s="49"/>
      <c r="D46" s="63"/>
      <c r="F46" s="72"/>
    </row>
    <row r="47" spans="1:6" ht="12.75">
      <c r="A47" s="46" t="s">
        <v>125</v>
      </c>
      <c r="D47" s="63">
        <v>0</v>
      </c>
      <c r="F47" s="72">
        <v>13650</v>
      </c>
    </row>
    <row r="48" spans="1:6" ht="12.75">
      <c r="A48" s="46" t="s">
        <v>123</v>
      </c>
      <c r="D48" s="63">
        <v>-150</v>
      </c>
      <c r="F48" s="72">
        <v>-1842</v>
      </c>
    </row>
    <row r="49" spans="1:6" ht="12.75">
      <c r="A49" s="46" t="s">
        <v>126</v>
      </c>
      <c r="D49" s="63">
        <v>-625</v>
      </c>
      <c r="F49" s="72">
        <v>-682</v>
      </c>
    </row>
    <row r="50" spans="1:6" ht="12.75">
      <c r="A50" s="46" t="s">
        <v>74</v>
      </c>
      <c r="D50" s="63">
        <v>-2760</v>
      </c>
      <c r="F50" s="72">
        <v>0</v>
      </c>
    </row>
    <row r="51" spans="1:6" ht="15" customHeight="1">
      <c r="A51" s="46" t="s">
        <v>49</v>
      </c>
      <c r="D51" s="63">
        <v>-303</v>
      </c>
      <c r="F51" s="72">
        <v>-140</v>
      </c>
    </row>
    <row r="52" spans="1:6" ht="15" customHeight="1">
      <c r="A52" s="46" t="s">
        <v>50</v>
      </c>
      <c r="D52" s="21">
        <v>-637</v>
      </c>
      <c r="E52" s="48"/>
      <c r="F52" s="73">
        <v>-2052</v>
      </c>
    </row>
    <row r="53" spans="4:6" ht="6" customHeight="1">
      <c r="D53" s="20"/>
      <c r="F53" s="74"/>
    </row>
    <row r="54" spans="1:6" ht="15" customHeight="1">
      <c r="A54" s="49" t="s">
        <v>93</v>
      </c>
      <c r="D54" s="63">
        <f>SUM(D47:D52)</f>
        <v>-4475</v>
      </c>
      <c r="F54" s="72">
        <f>SUM(F47:F53)</f>
        <v>8934</v>
      </c>
    </row>
    <row r="55" spans="4:6" ht="6" customHeight="1">
      <c r="D55" s="63"/>
      <c r="F55" s="72"/>
    </row>
    <row r="56" spans="1:6" ht="15" customHeight="1">
      <c r="A56" s="49" t="s">
        <v>103</v>
      </c>
      <c r="D56" s="63">
        <f>D54+D43+D34</f>
        <v>-9566</v>
      </c>
      <c r="F56" s="72">
        <f>F54+F43+F34</f>
        <v>19668</v>
      </c>
    </row>
    <row r="57" spans="4:6" ht="6" customHeight="1">
      <c r="D57" s="63"/>
      <c r="F57" s="72"/>
    </row>
    <row r="58" spans="1:6" ht="15" customHeight="1">
      <c r="A58" s="46" t="s">
        <v>95</v>
      </c>
      <c r="D58" s="65">
        <v>19668</v>
      </c>
      <c r="F58" s="73">
        <v>0</v>
      </c>
    </row>
    <row r="59" spans="1:6" ht="6" customHeight="1">
      <c r="A59" s="49"/>
      <c r="D59" s="20"/>
      <c r="F59" s="74"/>
    </row>
    <row r="60" spans="1:6" ht="15" customHeight="1" thickBot="1">
      <c r="A60" s="49" t="s">
        <v>96</v>
      </c>
      <c r="D60" s="66">
        <f>SUM(D56:D58)</f>
        <v>10102</v>
      </c>
      <c r="F60" s="75">
        <f>SUM(F56:F58)</f>
        <v>19668</v>
      </c>
    </row>
    <row r="61" spans="1:6" ht="9" customHeight="1" thickTop="1">
      <c r="A61" s="49"/>
      <c r="D61" s="67"/>
      <c r="F61" s="76"/>
    </row>
    <row r="62" spans="1:6" ht="15" customHeight="1">
      <c r="A62" s="46" t="s">
        <v>21</v>
      </c>
      <c r="C62" s="51" t="s">
        <v>97</v>
      </c>
      <c r="D62" s="61"/>
      <c r="E62" s="49"/>
      <c r="F62" s="47"/>
    </row>
    <row r="63" ht="6" customHeight="1">
      <c r="D63" s="62"/>
    </row>
    <row r="64" spans="3:6" ht="15" customHeight="1">
      <c r="C64" s="46" t="s">
        <v>8</v>
      </c>
      <c r="D64" s="63">
        <v>4975</v>
      </c>
      <c r="F64" s="72">
        <v>4694</v>
      </c>
    </row>
    <row r="65" spans="3:6" ht="15" customHeight="1">
      <c r="C65" s="46" t="s">
        <v>27</v>
      </c>
      <c r="D65" s="63">
        <v>7547</v>
      </c>
      <c r="F65" s="72">
        <v>16628</v>
      </c>
    </row>
    <row r="66" spans="3:6" ht="15" customHeight="1">
      <c r="C66" s="46" t="s">
        <v>54</v>
      </c>
      <c r="D66" s="63">
        <v>-2263</v>
      </c>
      <c r="F66" s="72">
        <v>-1638</v>
      </c>
    </row>
    <row r="67" spans="3:6" ht="15" customHeight="1">
      <c r="C67" s="46" t="s">
        <v>75</v>
      </c>
      <c r="D67" s="63">
        <v>-157</v>
      </c>
      <c r="F67" s="72">
        <v>-16</v>
      </c>
    </row>
    <row r="68" spans="4:6" ht="6" customHeight="1">
      <c r="D68" s="21"/>
      <c r="F68" s="73"/>
    </row>
    <row r="69" spans="4:6" ht="15" customHeight="1" thickBot="1">
      <c r="D69" s="36">
        <f>SUM(D64:D68)</f>
        <v>10102</v>
      </c>
      <c r="F69" s="77">
        <f>SUM(F64:F68)</f>
        <v>19668</v>
      </c>
    </row>
    <row r="70" ht="9.75" customHeight="1" thickTop="1"/>
    <row r="77" ht="15" customHeight="1">
      <c r="D77" s="52"/>
    </row>
    <row r="80" ht="15" customHeight="1">
      <c r="D80" s="46">
        <f>D60-D69</f>
        <v>0</v>
      </c>
    </row>
  </sheetData>
  <sheetProtection/>
  <mergeCells count="1">
    <mergeCell ref="A3:F3"/>
  </mergeCells>
  <printOptions horizontalCentered="1"/>
  <pageMargins left="0.1968503937007874" right="0.1968503937007874" top="0.1968503937007874" bottom="0.1968503937007874" header="0" footer="0.1968503937007874"/>
  <pageSetup fitToHeight="1" fitToWidth="1" horizontalDpi="600" verticalDpi="600" orientation="portrait" paperSize="9" scale="80" r:id="rId2"/>
  <headerFooter alignWithMargins="0">
    <oddFooter>&amp;C&amp;[- 4 -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tcms</dc:creator>
  <cp:keywords/>
  <dc:description/>
  <cp:lastModifiedBy>tcms</cp:lastModifiedBy>
  <cp:lastPrinted>2011-02-21T10:43:48Z</cp:lastPrinted>
  <dcterms:created xsi:type="dcterms:W3CDTF">2004-01-31T15:18:49Z</dcterms:created>
  <dcterms:modified xsi:type="dcterms:W3CDTF">2011-02-25T08:18:04Z</dcterms:modified>
  <cp:category/>
  <cp:version/>
  <cp:contentType/>
  <cp:contentStatus/>
</cp:coreProperties>
</file>